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2C919F7E-D88F-45C8-8A5F-9068DDC3405A}" xr6:coauthVersionLast="47" xr6:coauthVersionMax="47" xr10:uidLastSave="{00000000-0000-0000-0000-000000000000}"/>
  <bookViews>
    <workbookView xWindow="-98" yWindow="-98" windowWidth="21795" windowHeight="13096" xr2:uid="{00000000-000D-0000-FFFF-FFFF00000000}"/>
  </bookViews>
  <sheets>
    <sheet name="HUK 202"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7" i="1"/>
  <c r="E163" i="1"/>
  <c r="C127" i="1"/>
  <c r="C123" i="1"/>
  <c r="E113" i="1"/>
  <c r="E111" i="1"/>
  <c r="E109" i="1"/>
  <c r="E107" i="1"/>
  <c r="E105" i="1"/>
  <c r="E103" i="1"/>
  <c r="E101" i="1"/>
  <c r="E99" i="1"/>
  <c r="E97" i="1"/>
  <c r="E95" i="1"/>
  <c r="E93" i="1"/>
  <c r="E91" i="1"/>
  <c r="E89" i="1"/>
  <c r="E88"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C19" i="1"/>
  <c r="C17" i="1"/>
  <c r="C15" i="1"/>
  <c r="C11" i="1"/>
  <c r="C9" i="1"/>
  <c r="C7" i="1"/>
</calcChain>
</file>

<file path=xl/sharedStrings.xml><?xml version="1.0" encoding="utf-8"?>
<sst xmlns="http://schemas.openxmlformats.org/spreadsheetml/2006/main" count="408" uniqueCount="269">
  <si>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</si>
  <si>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</si>
  <si>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</si>
  <si>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</si>
  <si>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</si>
  <si>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</si>
  <si>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</si>
  <si>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</si>
  <si>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</si>
  <si>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</si>
  <si>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</si>
  <si>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</si>
  <si>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</si>
  <si>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</si>
  <si>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</si>
  <si>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202</t>
  </si>
  <si>
    <t xml:space="preserve">Course Code </t>
  </si>
  <si>
    <t>Ders Adı</t>
  </si>
  <si>
    <t>Borçlar Hukuku (Genel) - II</t>
  </si>
  <si>
    <t>Course Name</t>
  </si>
  <si>
    <t xml:space="preserve">Öğretim dili </t>
  </si>
  <si>
    <t>Türkçe</t>
  </si>
  <si>
    <t>Ders Türü</t>
  </si>
  <si>
    <t>Zorunlu</t>
  </si>
  <si>
    <t>Language of Instruction</t>
  </si>
  <si>
    <t>Type of Course</t>
  </si>
  <si>
    <t>Ders Seviyesi</t>
  </si>
  <si>
    <t>Lisans</t>
  </si>
  <si>
    <t>AKTS</t>
  </si>
  <si>
    <t>Level of Course</t>
  </si>
  <si>
    <t>ECTS</t>
  </si>
  <si>
    <t>Haftalık Ders Saati</t>
  </si>
  <si>
    <t>Hours per Week</t>
  </si>
  <si>
    <t>AKTS Kredisi</t>
  </si>
  <si>
    <t>ECTS Credit</t>
  </si>
  <si>
    <t>Notlandırma Türü</t>
  </si>
  <si>
    <t>Harf Notu</t>
  </si>
  <si>
    <t>Grading Mode</t>
  </si>
  <si>
    <t>Ön koşul/lar</t>
  </si>
  <si>
    <t>HUK 201</t>
  </si>
  <si>
    <t>Pre-requisites</t>
  </si>
  <si>
    <t>Yan koşul/lar</t>
  </si>
  <si>
    <t>Yok</t>
  </si>
  <si>
    <t>Co-requisites</t>
  </si>
  <si>
    <t>Kayıt Kısıtlaması</t>
  </si>
  <si>
    <t>Dersi yalnızca bölüm öğrencileri alabilir.</t>
  </si>
  <si>
    <t>Registration Restriction</t>
  </si>
  <si>
    <t xml:space="preserve">Dersin Amacı </t>
  </si>
  <si>
    <t>Türk Borçlar Hukuku Genel Hükümleri hakkında teorik ve pratik bilgi ve uygulama becerileri sağlamak.</t>
  </si>
  <si>
    <t>Educational Objective</t>
  </si>
  <si>
    <t xml:space="preserve">Ders İçeriği </t>
  </si>
  <si>
    <t>Bu dersin içeriğini Borçlar hukukunu oluşturan genel prensipler, özellikle sözleşmeler, sözleşmenin kurulması, icap ve kabul, sözleşme yapma ehliyeti, esaslı ve esaslı olmayan hata, hile, tehdit, gabin, sözleşmeden doğan yükümlülükler, sözleşme yapma özgürlüğü, bu özgürlüğün kamu düzeni ve emredici hükümler karşısında sınırlandırılması, haksız fiilden ve sebepsiz zenginleşmeden doğan borçlar oluşturmaktadır</t>
  </si>
  <si>
    <t>Course Description</t>
  </si>
  <si>
    <r>
      <rPr>
        <b/>
        <sz val="10"/>
        <color theme="1"/>
        <rFont val="Times New Roman"/>
      </rPr>
      <t xml:space="preserve">Öğrenim Çıktıları    </t>
    </r>
    <r>
      <rPr>
        <b/>
        <sz val="10"/>
        <color rgb="FF1F497D"/>
        <rFont val="Times New Roman"/>
      </rPr>
      <t xml:space="preserve">    Learning Outcomes </t>
    </r>
  </si>
  <si>
    <t>ÖÇ/LO 1</t>
  </si>
  <si>
    <t>Borçlar Hukuku Başlangıç ve Genel Hükümleri hakkında sahip olması</t>
  </si>
  <si>
    <t>ÖÇ/LO 2</t>
  </si>
  <si>
    <t>Teorik alt yapıya dayanarak, önündeki somut olayın hukuki nitelendirmesini yapabilmesi</t>
  </si>
  <si>
    <t>ÖÇ/LO 3</t>
  </si>
  <si>
    <t>Haksız fiil, sebepsiz zenginleşme, borçların sona ermesi, müteselsil
borçlar, koşula bağlı borçlar, bağlanma parası, cayma parası, ceza
koşulu, alacağın temliki ve borcun nakli konularına ilişkin temel
kavramları bilmesi.</t>
  </si>
  <si>
    <t>ÖÇ/LO 4</t>
  </si>
  <si>
    <t>Haksız fiil ve sebepsiz zenginleşmeden doğan borçlar, genel olarak
borçların sona erme sebepleri ve özellik arz eden borç ilişkileriyle ilgili karşısına çıkacak somut olaylarda söz konusu olabilecek hukuki sorunları
ve bunlara uygulanması gerekli hukuk kurallarını tespit etmesi ve uygulaması</t>
  </si>
  <si>
    <t>ÖÇ/LO 5</t>
  </si>
  <si>
    <t>Haksız fiil ve sebepsiz zenginleşmeden doğan borçlara, genel olarak
borçların sona erme sebeplerine ve özellik arz eden borç ilişkilerine dair
hukuk kurallarının uygulanmasıyla ortaya çıkan sonuçları değerlendirmesi
ve eleştirmesi</t>
  </si>
  <si>
    <t>II. BÖLÜM (Fakülte Kurulu Onayı)</t>
  </si>
  <si>
    <t>PART II ( Faculty Board Approval)</t>
  </si>
  <si>
    <r>
      <rPr>
        <b/>
        <sz val="11"/>
        <color theme="1"/>
        <rFont val="Times New Roman"/>
      </rPr>
      <t xml:space="preserve">Temel Çıktılar   (Üniversite Genelinde)      </t>
    </r>
    <r>
      <rPr>
        <b/>
        <sz val="11"/>
        <color rgb="FF1F497D"/>
        <rFont val="Times New Roman"/>
      </rPr>
      <t xml:space="preserve">      Basic Outcomes (University-wide)</t>
    </r>
  </si>
  <si>
    <r>
      <rPr>
        <b/>
        <sz val="12"/>
        <color rgb="FF1F497D"/>
        <rFont val="Times New Roman"/>
      </rPr>
      <t xml:space="preserve">PROGRAM ÇIKTILARI </t>
    </r>
    <r>
      <rPr>
        <b/>
        <sz val="12"/>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</si>
  <si>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</si>
  <si>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</si>
  <si>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</si>
  <si>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</si>
  <si>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</si>
  <si>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</si>
  <si>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</si>
  <si>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</si>
  <si>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</si>
  <si>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</si>
  <si>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</si>
  <si>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</si>
  <si>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</si>
  <si>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</si>
  <si>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</si>
  <si>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</si>
  <si>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</si>
  <si>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</si>
  <si>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</si>
  <si>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</si>
  <si>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</si>
  <si>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</si>
  <si>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</si>
  <si>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</si>
  <si>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rPr>
      <t xml:space="preserve">
</t>
    </r>
    <r>
      <rPr>
        <b/>
        <sz val="11"/>
        <color theme="1"/>
        <rFont val="Times New Roman"/>
      </rPr>
      <t xml:space="preserve">Fakülte/YO Çıktıları </t>
    </r>
    <r>
      <rPr>
        <b/>
        <sz val="11"/>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</si>
  <si>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</si>
  <si>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</si>
  <si>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</si>
  <si>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</si>
  <si>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</si>
  <si>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</si>
  <si>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</si>
  <si>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</si>
  <si>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</si>
  <si>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</si>
  <si>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</si>
  <si>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</si>
  <si>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</si>
  <si>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</si>
  <si>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</si>
  <si>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</si>
  <si>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</si>
  <si>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</si>
  <si>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</si>
  <si>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</si>
  <si>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</si>
  <si>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</si>
  <si>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</si>
  <si>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</si>
  <si>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</si>
  <si>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</si>
  <si>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</si>
  <si>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</si>
  <si>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</si>
  <si>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</si>
  <si>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</si>
  <si>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</si>
  <si>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</si>
  <si>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</si>
  <si>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</si>
  <si>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</si>
  <si>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</si>
  <si>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</si>
  <si>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</si>
  <si>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</si>
  <si>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</si>
  <si>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</si>
  <si>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</si>
  <si>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Borçlar Hukukunun Temel Kavramları</t>
  </si>
  <si>
    <t>K/S 2</t>
  </si>
  <si>
    <t>Borçlar Hukukuna hâkim olan ilkeler</t>
  </si>
  <si>
    <t>K/S 3</t>
  </si>
  <si>
    <t>K/S 4</t>
  </si>
  <si>
    <t>Sözleşmenin kurulması</t>
  </si>
  <si>
    <t>K/S 5</t>
  </si>
  <si>
    <t>Sözleşmenin geçerlilik şartları</t>
  </si>
  <si>
    <t>K/S 6</t>
  </si>
  <si>
    <t>Sözleşmenin geçersizliği</t>
  </si>
  <si>
    <t>K/S 7</t>
  </si>
  <si>
    <t>Sözleşme yapma zorunluluğu</t>
  </si>
  <si>
    <t>K/S 8</t>
  </si>
  <si>
    <t>Ara Sınav</t>
  </si>
  <si>
    <t>K/S 9</t>
  </si>
  <si>
    <t>Temsil</t>
  </si>
  <si>
    <t>K/S 10</t>
  </si>
  <si>
    <t>Borçların ifası-İfa modaliteleri</t>
  </si>
  <si>
    <t>K/S 11</t>
  </si>
  <si>
    <t>K/S 12</t>
  </si>
  <si>
    <t>Borçların ifa edilmemesi</t>
  </si>
  <si>
    <t>K/S 13</t>
  </si>
  <si>
    <t>Borçların ifa edilmemesinin sonuçları</t>
  </si>
  <si>
    <t>K/S 14</t>
  </si>
  <si>
    <t>Borçların sona ermesi</t>
  </si>
  <si>
    <t>K/S 15</t>
  </si>
  <si>
    <t>Zamanaşımı</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</si>
  <si>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</si>
  <si>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</si>
  <si>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</si>
  <si>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</si>
  <si>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</si>
  <si>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</si>
  <si>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</si>
  <si>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relevant legislation and materials will be used. No means of communication are allowed during the exam.</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</si>
  <si>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</si>
  <si>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</si>
  <si>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</si>
  <si>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</si>
  <si>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</si>
  <si>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</si>
  <si>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</si>
  <si>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</si>
  <si>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relevant legislation and materials will be used. No means of communication are allowed during the exam..</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</si>
  <si>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</si>
  <si>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</si>
  <si>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</si>
  <si>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</si>
  <si>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</si>
  <si>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</si>
  <si>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</si>
  <si>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</si>
  <si>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</si>
  <si>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</si>
  <si>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</si>
  <si>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</si>
  <si>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</si>
  <si>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</si>
  <si>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</si>
  <si>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</si>
  <si>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</si>
  <si>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</si>
  <si>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</si>
  <si>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</si>
  <si>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</si>
  <si>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</si>
  <si>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</si>
  <si>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</si>
  <si>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</si>
  <si>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</si>
  <si>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</si>
  <si>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</si>
  <si>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</si>
  <si>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</si>
  <si>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</si>
  <si>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</si>
  <si>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</si>
  <si>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</si>
  <si>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</si>
  <si>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</si>
  <si>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</si>
  <si>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</si>
  <si>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</si>
  <si>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</si>
  <si>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</si>
  <si>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</si>
  <si>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</si>
  <si>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</si>
  <si>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</si>
  <si>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</si>
  <si>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</si>
  <si>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</si>
  <si>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</si>
  <si>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</si>
  <si>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</si>
  <si>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</si>
  <si>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İş Planı</t>
  </si>
  <si>
    <t>Business Plan</t>
  </si>
  <si>
    <t>Ders Tekrarı</t>
  </si>
  <si>
    <t>Review</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</si>
  <si>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</si>
  <si>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</si>
  <si>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</si>
  <si>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</si>
  <si>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</si>
  <si>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</si>
  <si>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</si>
  <si>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Dr. Öğr. Ü. Tanju Oktay Yaşar</t>
  </si>
  <si>
    <r>
      <rPr>
        <b/>
        <sz val="10"/>
        <color theme="1"/>
        <rFont val="Times New Roman"/>
      </rPr>
      <t xml:space="preserve">E-posta             </t>
    </r>
    <r>
      <rPr>
        <b/>
        <sz val="10"/>
        <color rgb="FF1F497D"/>
        <rFont val="Times New Roman"/>
      </rPr>
      <t xml:space="preserve">                     E-mail</t>
    </r>
  </si>
  <si>
    <t>tanju.yasar@antalya.edu.tr</t>
  </si>
  <si>
    <r>
      <rPr>
        <b/>
        <sz val="10"/>
        <color theme="1"/>
        <rFont val="Times New Roman"/>
      </rPr>
      <t xml:space="preserve">Ofis                       </t>
    </r>
    <r>
      <rPr>
        <b/>
        <sz val="10"/>
        <color rgb="FF1F497D"/>
        <rFont val="Times New Roman"/>
      </rPr>
      <t xml:space="preserve">                Office</t>
    </r>
  </si>
  <si>
    <t>AG--43</t>
  </si>
  <si>
    <t>Görüşme saatleri</t>
  </si>
  <si>
    <t>Pazartesi: 15:00-16:00, Salı: 10:00-11:00</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</si>
  <si>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</si>
  <si>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</si>
  <si>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t>M. Kemal Oğuzman, M. Turgut Öz, Borçlar Hukuku Genel Hükümler, Cilt-1, 22.
Bası, İstanbul 2024.</t>
  </si>
  <si>
    <r>
      <rPr>
        <b/>
        <sz val="10"/>
        <color rgb="FF1F497D"/>
        <rFont val="Times New Roman"/>
      </rPr>
      <t>Önerilen</t>
    </r>
    <r>
      <rPr>
        <b/>
        <sz val="10"/>
        <color rgb="FF1F497D"/>
        <rFont val="Times New Roman"/>
      </rPr>
      <t xml:space="preserve">                             Recommended</t>
    </r>
  </si>
  <si>
    <t>Fikret Eren, Borçlar Hukuku Genel Hükümler, 29.Baskı, Ankara 2024.
Ahmet M. Kılıçoğlu, Borçlar Hukuku Genel Hükümler, 28. Baskı, Ankara 2024.</t>
  </si>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</sst>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ont>
    <font>
      <sz val="10"/>
      <color theme="1"/>
      <name val="Calibri"/>
    </font>
    <font>
      <b/>
      <sz val="14"/>
      <color rgb="FF262626"/>
      <name val="Times New Roman"/>
    </font>
    <font>
      <sz val="11"/>
      <name val="Calibri"/>
    </font>
    <font>
      <b/>
      <sz val="14"/>
      <color rgb="FF2F5496"/>
      <name val="Times New Roman"/>
    </font>
    <font>
      <b/>
      <sz val="12"/>
      <color theme="1"/>
      <name val="Times New Roman"/>
    </font>
    <font>
      <b/>
      <sz val="12"/>
      <color rgb="FF1F497D"/>
      <name val="Times New Roman"/>
    </font>
    <font>
      <b/>
      <sz val="10"/>
      <color theme="1"/>
      <name val="Times New Roman"/>
    </font>
    <font>
      <sz val="10"/>
      <color theme="1"/>
      <name val="Times New Roman"/>
    </font>
    <font>
      <b/>
      <sz val="10"/>
      <color rgb="FF1F497D"/>
      <name val="Times New Roman"/>
    </font>
    <font>
      <sz val="10"/>
      <color rgb="FF1F497D"/>
      <name val="Times New Roman"/>
    </font>
    <font>
      <sz val="10"/>
      <color rgb="FF1F4E79"/>
      <name val="Times New Roman"/>
    </font>
    <font>
      <b/>
      <sz val="10"/>
      <color rgb="FF1F4E79"/>
      <name val="Times New Roman"/>
    </font>
    <font>
      <b/>
      <sz val="11"/>
      <color rgb="FF1F497D"/>
      <name val="Times New Roman"/>
    </font>
    <font>
      <sz val="10"/>
      <color rgb="FF262626"/>
      <name val="Times New Roman"/>
    </font>
    <font>
      <sz val="11"/>
      <color theme="1"/>
      <name val="Times New Roman"/>
    </font>
    <font>
      <sz val="9"/>
      <color theme="1"/>
      <name val="Times New Roman"/>
    </font>
    <font>
      <sz val="9"/>
      <color rgb="FF1F497D"/>
      <name val="Times New Roman"/>
    </font>
    <font>
      <b/>
      <sz val="10"/>
      <color theme="1"/>
      <name val="Calibri"/>
    </font>
    <font>
      <b/>
      <sz val="9"/>
      <color theme="1"/>
      <name val="Times New Roman"/>
    </font>
    <font>
      <b/>
      <sz val="9"/>
      <color rgb="FF1F497D"/>
      <name val="Times New Roman"/>
    </font>
    <font>
      <u/>
      <sz val="11"/>
      <color theme="10"/>
      <name val="Calibri"/>
    </font>
    <font>
      <sz val="12"/>
      <color theme="1"/>
      <name val="Times New Roman"/>
    </font>
    <font>
      <b/>
      <sz val="11"/>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77">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48" xfId="0" applyFont="1" applyBorder="1" applyAlignment="1">
      <alignment vertical="center"/>
    </xf>
    <xf numFmtId="0" fontId="8" fillId="0" borderId="32" xfId="0" applyFont="1" applyBorder="1" applyAlignment="1">
      <alignment vertical="center" wrapText="1"/>
    </xf>
    <xf numFmtId="0" fontId="10" fillId="0" borderId="33" xfId="0" applyFont="1" applyBorder="1" applyAlignment="1">
      <alignment vertical="center" wrapText="1"/>
    </xf>
    <xf numFmtId="0" fontId="8" fillId="0" borderId="34" xfId="0" applyFont="1" applyBorder="1" applyAlignment="1">
      <alignment vertical="center"/>
    </xf>
    <xf numFmtId="0" fontId="10" fillId="0" borderId="33" xfId="0" applyFont="1" applyBorder="1" applyAlignment="1">
      <alignment vertical="center"/>
    </xf>
    <xf numFmtId="0" fontId="8" fillId="0" borderId="34" xfId="0" applyFont="1" applyBorder="1" applyAlignment="1">
      <alignment vertical="center" wrapText="1"/>
    </xf>
    <xf numFmtId="0" fontId="10" fillId="0" borderId="53" xfId="0" applyFont="1" applyBorder="1" applyAlignment="1">
      <alignment vertical="center" wrapText="1"/>
    </xf>
    <xf numFmtId="0" fontId="10" fillId="0" borderId="49" xfId="0" applyFont="1" applyBorder="1" applyAlignment="1">
      <alignment vertical="center"/>
    </xf>
    <xf numFmtId="0" fontId="8" fillId="0" borderId="53" xfId="0" applyFont="1" applyBorder="1" applyAlignment="1">
      <alignment vertical="center" wrapText="1"/>
    </xf>
    <xf numFmtId="0" fontId="1" fillId="0" borderId="57" xfId="0" applyFont="1" applyBorder="1"/>
    <xf numFmtId="0" fontId="10" fillId="0" borderId="32" xfId="0" applyFont="1" applyBorder="1" applyAlignment="1">
      <alignment horizontal="center" vertical="center" wrapText="1"/>
    </xf>
    <xf numFmtId="0" fontId="10" fillId="0" borderId="26" xfId="0" applyFont="1" applyBorder="1" applyAlignment="1">
      <alignment wrapText="1"/>
    </xf>
    <xf numFmtId="0" fontId="20" fillId="0" borderId="32" xfId="0" applyFont="1" applyBorder="1" applyAlignment="1">
      <alignment vertical="center" wrapText="1"/>
    </xf>
    <xf numFmtId="0" fontId="20" fillId="0" borderId="52" xfId="0" applyFont="1" applyBorder="1" applyAlignment="1">
      <alignment vertical="center" wrapText="1"/>
    </xf>
    <xf numFmtId="0" fontId="21" fillId="0" borderId="33" xfId="0" applyFont="1" applyBorder="1" applyAlignment="1">
      <alignment vertical="center" wrapText="1"/>
    </xf>
    <xf numFmtId="0" fontId="21" fillId="0" borderId="47" xfId="0" applyFont="1" applyBorder="1" applyAlignment="1">
      <alignment vertical="center" wrapText="1"/>
    </xf>
    <xf numFmtId="0" fontId="18" fillId="0" borderId="65" xfId="0" applyFont="1" applyBorder="1" applyAlignment="1">
      <alignment vertical="center" wrapText="1"/>
    </xf>
    <xf numFmtId="0" fontId="18" fillId="0" borderId="66" xfId="0" applyFont="1" applyBorder="1" applyAlignment="1">
      <alignment vertical="center" wrapText="1"/>
    </xf>
    <xf numFmtId="0" fontId="18" fillId="0" borderId="34" xfId="0" applyFont="1" applyBorder="1" applyAlignment="1">
      <alignment vertical="center" wrapText="1"/>
    </xf>
    <xf numFmtId="0" fontId="18" fillId="0" borderId="46" xfId="0" applyFont="1" applyBorder="1" applyAlignment="1">
      <alignment vertical="center" wrapText="1"/>
    </xf>
    <xf numFmtId="0" fontId="10" fillId="0" borderId="44" xfId="0" applyFont="1" applyBorder="1" applyAlignment="1">
      <alignment horizontal="center" vertical="center" wrapText="1"/>
    </xf>
    <xf numFmtId="0" fontId="9" fillId="0" borderId="46" xfId="0" applyFont="1" applyBorder="1" applyAlignment="1">
      <alignment vertical="center"/>
    </xf>
    <xf numFmtId="0" fontId="23"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2" fillId="3" borderId="46" xfId="0" applyFont="1" applyFill="1" applyBorder="1" applyAlignment="1">
      <alignment horizontal="center" vertical="center"/>
    </xf>
    <xf numFmtId="0" fontId="4" fillId="0" borderId="50" xfId="0" applyFont="1" applyBorder="1"/>
    <xf numFmtId="0" fontId="6" fillId="2" borderId="35" xfId="0" applyFont="1" applyFill="1" applyBorder="1" applyAlignment="1">
      <alignment horizontal="center"/>
    </xf>
    <xf numFmtId="0" fontId="4" fillId="0" borderId="36" xfId="0" applyFont="1" applyBorder="1"/>
    <xf numFmtId="0" fontId="4" fillId="0" borderId="37" xfId="0" applyFont="1" applyBorder="1"/>
    <xf numFmtId="0" fontId="7" fillId="2" borderId="38" xfId="0" applyFont="1" applyFill="1" applyBorder="1" applyAlignment="1">
      <alignment horizontal="center"/>
    </xf>
    <xf numFmtId="0" fontId="4" fillId="0" borderId="39" xfId="0" applyFont="1" applyBorder="1"/>
    <xf numFmtId="0" fontId="4" fillId="0" borderId="40" xfId="0" applyFont="1" applyBorder="1"/>
    <xf numFmtId="0" fontId="14" fillId="0" borderId="27" xfId="0" applyFont="1" applyBorder="1" applyAlignment="1">
      <alignment horizontal="center" vertical="center" wrapText="1"/>
    </xf>
    <xf numFmtId="0" fontId="4" fillId="0" borderId="31" xfId="0" applyFont="1" applyBorder="1"/>
    <xf numFmtId="0" fontId="4" fillId="0" borderId="26" xfId="0" applyFont="1" applyBorder="1"/>
    <xf numFmtId="0" fontId="7" fillId="0" borderId="41" xfId="0" applyFont="1" applyBorder="1" applyAlignment="1">
      <alignment horizontal="center" vertical="center" wrapText="1"/>
    </xf>
    <xf numFmtId="0" fontId="4" fillId="0" borderId="42" xfId="0" applyFont="1" applyBorder="1"/>
    <xf numFmtId="0" fontId="4" fillId="0" borderId="43" xfId="0" applyFont="1" applyBorder="1"/>
    <xf numFmtId="0" fontId="2" fillId="0" borderId="34" xfId="0" applyFont="1" applyBorder="1" applyAlignment="1">
      <alignment horizontal="center" vertical="center"/>
    </xf>
    <xf numFmtId="0" fontId="4" fillId="0" borderId="33" xfId="0" applyFont="1" applyBorder="1"/>
    <xf numFmtId="0" fontId="4" fillId="0" borderId="47" xfId="0" applyFont="1" applyBorder="1"/>
    <xf numFmtId="0" fontId="9" fillId="0" borderId="34" xfId="0" applyFont="1" applyBorder="1" applyAlignment="1">
      <alignment horizontal="center" vertical="center" wrapText="1"/>
    </xf>
    <xf numFmtId="0" fontId="9" fillId="3" borderId="3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6" fillId="2" borderId="35" xfId="0" applyFont="1" applyFill="1" applyBorder="1" applyAlignment="1">
      <alignment horizontal="center" vertical="center"/>
    </xf>
    <xf numFmtId="0" fontId="7" fillId="2" borderId="38" xfId="0" applyFont="1" applyFill="1" applyBorder="1" applyAlignment="1">
      <alignment horizontal="center" vertical="center"/>
    </xf>
    <xf numFmtId="0" fontId="4" fillId="0" borderId="49" xfId="0" applyFont="1" applyBorder="1"/>
    <xf numFmtId="0" fontId="9" fillId="0" borderId="32" xfId="0" applyFont="1" applyBorder="1" applyAlignment="1">
      <alignment horizontal="center" vertical="center" wrapText="1"/>
    </xf>
    <xf numFmtId="0" fontId="9" fillId="3" borderId="32"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4" fillId="0" borderId="17" xfId="0" applyFont="1" applyBorder="1"/>
    <xf numFmtId="0" fontId="11" fillId="0" borderId="1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54" xfId="0" applyFont="1" applyBorder="1" applyAlignment="1">
      <alignment horizontal="center" vertical="center" wrapText="1"/>
    </xf>
    <xf numFmtId="0" fontId="4" fillId="0" borderId="55" xfId="0" applyFont="1" applyBorder="1"/>
    <xf numFmtId="0" fontId="10" fillId="0" borderId="34" xfId="0" applyFont="1" applyBorder="1" applyAlignment="1">
      <alignment horizontal="center" vertical="center" wrapText="1"/>
    </xf>
    <xf numFmtId="9" fontId="18" fillId="0" borderId="34" xfId="0" applyNumberFormat="1"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4" fillId="0" borderId="64" xfId="0" applyFont="1" applyBorder="1"/>
    <xf numFmtId="0" fontId="10" fillId="0" borderId="41" xfId="0" applyFont="1" applyBorder="1" applyAlignment="1">
      <alignment horizontal="center" vertical="center" wrapText="1"/>
    </xf>
    <xf numFmtId="9" fontId="12" fillId="0" borderId="34" xfId="0" applyNumberFormat="1" applyFont="1" applyBorder="1" applyAlignment="1">
      <alignment horizontal="center" vertical="center" wrapText="1"/>
    </xf>
    <xf numFmtId="0" fontId="10" fillId="0" borderId="41" xfId="0" applyFont="1" applyBorder="1" applyAlignment="1">
      <alignment horizontal="left" vertical="center" wrapText="1"/>
    </xf>
    <xf numFmtId="0" fontId="8" fillId="0" borderId="23" xfId="0" applyFont="1" applyBorder="1" applyAlignment="1">
      <alignment horizontal="left" vertical="center" wrapText="1"/>
    </xf>
    <xf numFmtId="0" fontId="10" fillId="0" borderId="17" xfId="0" applyFont="1" applyBorder="1" applyAlignment="1">
      <alignment horizontal="left"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9" fillId="0" borderId="54" xfId="0" applyFont="1" applyBorder="1" applyAlignment="1">
      <alignment horizontal="left" vertical="center" wrapText="1"/>
    </xf>
    <xf numFmtId="0" fontId="0" fillId="0" borderId="0" xfId="0"/>
    <xf numFmtId="0" fontId="14" fillId="0" borderId="31" xfId="0" applyFont="1" applyBorder="1" applyAlignment="1">
      <alignment horizontal="center" vertical="center" wrapText="1"/>
    </xf>
    <xf numFmtId="0" fontId="9" fillId="0" borderId="28" xfId="0" applyFont="1" applyBorder="1" applyAlignment="1">
      <alignment horizontal="left" vertical="center" wrapText="1"/>
    </xf>
    <xf numFmtId="0" fontId="4" fillId="0" borderId="29" xfId="0" applyFont="1" applyBorder="1"/>
    <xf numFmtId="0" fontId="4" fillId="0" borderId="51" xfId="0" applyFont="1" applyBorder="1"/>
    <xf numFmtId="0" fontId="15" fillId="0" borderId="34" xfId="0" applyFont="1" applyBorder="1" applyAlignment="1">
      <alignment horizontal="center" vertical="center" wrapText="1"/>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0" fontId="10" fillId="0" borderId="56" xfId="0" applyFont="1" applyBorder="1" applyAlignment="1">
      <alignment horizontal="center" vertical="center" wrapText="1"/>
    </xf>
    <xf numFmtId="0" fontId="4" fillId="0" borderId="57" xfId="0" applyFont="1" applyBorder="1"/>
    <xf numFmtId="0" fontId="10" fillId="0" borderId="56" xfId="0" applyFont="1" applyBorder="1" applyAlignment="1">
      <alignment horizontal="left" vertical="center" wrapText="1"/>
    </xf>
    <xf numFmtId="0" fontId="8" fillId="0" borderId="23" xfId="0" applyFont="1" applyBorder="1" applyAlignment="1">
      <alignment vertical="center"/>
    </xf>
    <xf numFmtId="0" fontId="10" fillId="0" borderId="48" xfId="0" applyFont="1" applyBorder="1" applyAlignment="1">
      <alignment vertical="center"/>
    </xf>
    <xf numFmtId="0" fontId="4" fillId="0" borderId="71" xfId="0" applyFont="1" applyBorder="1"/>
    <xf numFmtId="0" fontId="10" fillId="0" borderId="62" xfId="0" applyFont="1" applyBorder="1" applyAlignment="1">
      <alignment horizontal="left" vertical="center" wrapText="1"/>
    </xf>
    <xf numFmtId="0" fontId="8" fillId="0" borderId="28" xfId="0" applyFont="1" applyBorder="1" applyAlignment="1">
      <alignment vertical="center"/>
    </xf>
    <xf numFmtId="0" fontId="10" fillId="0" borderId="17"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horizontal="center" vertical="center" wrapText="1"/>
    </xf>
    <xf numFmtId="0" fontId="4" fillId="0" borderId="60" xfId="0" applyFont="1" applyBorder="1"/>
    <xf numFmtId="0" fontId="10" fillId="0" borderId="67" xfId="0" applyFont="1" applyBorder="1" applyAlignment="1">
      <alignment horizontal="left" vertical="center" wrapText="1"/>
    </xf>
    <xf numFmtId="0" fontId="4" fillId="0" borderId="70" xfId="0" applyFont="1" applyBorder="1"/>
    <xf numFmtId="0" fontId="10" fillId="0" borderId="48" xfId="0" applyFont="1" applyBorder="1" applyAlignment="1">
      <alignment horizontal="left"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48" xfId="0" applyFont="1" applyBorder="1"/>
    <xf numFmtId="0" fontId="17" fillId="0" borderId="23" xfId="0" applyFont="1" applyBorder="1" applyAlignment="1">
      <alignment horizontal="center" vertical="center" wrapText="1"/>
    </xf>
    <xf numFmtId="0" fontId="16" fillId="0" borderId="46" xfId="0" applyFont="1" applyBorder="1" applyAlignment="1">
      <alignment horizontal="center" vertical="center" wrapText="1"/>
    </xf>
    <xf numFmtId="0" fontId="16" fillId="3" borderId="58" xfId="0" applyFont="1" applyFill="1" applyBorder="1" applyAlignment="1">
      <alignment horizontal="center" vertical="center" wrapText="1"/>
    </xf>
    <xf numFmtId="0" fontId="4" fillId="0" borderId="59" xfId="0" applyFont="1" applyBorder="1"/>
    <xf numFmtId="0" fontId="10" fillId="0" borderId="28" xfId="0" applyFont="1" applyBorder="1" applyAlignment="1">
      <alignment horizontal="center" vertical="center" wrapText="1"/>
    </xf>
    <xf numFmtId="0" fontId="4" fillId="0" borderId="30"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1"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12" fillId="0" borderId="17" xfId="0" applyFont="1" applyBorder="1" applyAlignment="1">
      <alignment horizontal="left" vertical="center" wrapText="1"/>
    </xf>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4" fillId="0" borderId="19" xfId="0" applyFont="1" applyBorder="1"/>
    <xf numFmtId="0" fontId="9" fillId="0" borderId="21" xfId="0" applyFont="1" applyBorder="1" applyAlignment="1">
      <alignment horizontal="left" vertical="center" wrapText="1"/>
    </xf>
    <xf numFmtId="0" fontId="12" fillId="0" borderId="17" xfId="0" applyFont="1" applyBorder="1" applyAlignment="1">
      <alignment horizontal="center" vertical="center" wrapText="1"/>
    </xf>
    <xf numFmtId="0" fontId="13" fillId="0" borderId="17" xfId="0" applyFont="1" applyBorder="1" applyAlignment="1">
      <alignment horizontal="left" vertical="center" wrapText="1"/>
    </xf>
    <xf numFmtId="0" fontId="12" fillId="0" borderId="18" xfId="0" applyFont="1" applyBorder="1" applyAlignment="1">
      <alignment horizontal="left" vertical="center" wrapText="1"/>
    </xf>
    <xf numFmtId="0" fontId="9" fillId="0" borderId="23" xfId="0" applyFont="1" applyBorder="1" applyAlignment="1">
      <alignment vertical="center" wrapText="1"/>
    </xf>
    <xf numFmtId="0" fontId="9" fillId="0" borderId="28" xfId="0" applyFont="1" applyBorder="1" applyAlignment="1">
      <alignment vertical="top" wrapText="1"/>
    </xf>
    <xf numFmtId="0" fontId="10" fillId="0" borderId="27" xfId="0" applyFont="1" applyBorder="1" applyAlignment="1">
      <alignment vertical="center" wrapText="1"/>
    </xf>
    <xf numFmtId="0" fontId="4" fillId="0" borderId="16" xfId="0" applyFont="1" applyBorder="1"/>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 fillId="3" borderId="34" xfId="0" applyFont="1" applyFill="1" applyBorder="1" applyAlignment="1">
      <alignment horizontal="center" vertical="center"/>
    </xf>
    <xf numFmtId="0" fontId="9" fillId="0" borderId="23" xfId="0" applyFont="1" applyBorder="1" applyAlignment="1">
      <alignment horizontal="left" wrapText="1"/>
    </xf>
    <xf numFmtId="0" fontId="10" fillId="0" borderId="53" xfId="0" applyFont="1" applyBorder="1" applyAlignment="1">
      <alignment horizontal="center" vertical="center" wrapText="1"/>
    </xf>
    <xf numFmtId="0" fontId="15" fillId="0" borderId="53" xfId="0" applyFont="1" applyBorder="1" applyAlignment="1">
      <alignment horizontal="center" vertical="center" wrapText="1"/>
    </xf>
    <xf numFmtId="0" fontId="10" fillId="0" borderId="23" xfId="0" applyFont="1" applyBorder="1" applyAlignment="1">
      <alignment horizontal="right" vertical="center" wrapText="1"/>
    </xf>
    <xf numFmtId="0" fontId="22" fillId="0" borderId="67" xfId="0" applyFont="1" applyBorder="1" applyAlignment="1">
      <alignment horizontal="left" vertical="center" wrapText="1"/>
    </xf>
    <xf numFmtId="0" fontId="4" fillId="0" borderId="68" xfId="0" applyFont="1" applyBorder="1"/>
    <xf numFmtId="0" fontId="11" fillId="0" borderId="67" xfId="0" applyFont="1" applyBorder="1" applyAlignment="1">
      <alignment horizontal="left" vertical="center" wrapText="1"/>
    </xf>
    <xf numFmtId="0" fontId="4" fillId="0" borderId="69" xfId="0" applyFont="1" applyBorder="1"/>
    <xf numFmtId="0" fontId="1" fillId="0" borderId="0" xfId="0" applyFont="1" applyAlignment="1">
      <alignment horizontal="left"/>
    </xf>
    <xf numFmtId="0" fontId="9" fillId="0" borderId="62" xfId="0" applyFont="1" applyBorder="1" applyAlignment="1">
      <alignment horizontal="left" vertical="center" wrapText="1"/>
    </xf>
    <xf numFmtId="0" fontId="4" fillId="0" borderId="72" xfId="0" applyFont="1" applyBorder="1"/>
    <xf numFmtId="0" fontId="9" fillId="0" borderId="28" xfId="0" applyFont="1" applyBorder="1" applyAlignment="1">
      <alignment vertical="center" wrapText="1"/>
    </xf>
    <xf numFmtId="0" fontId="17" fillId="0" borderId="28" xfId="0" applyFont="1" applyBorder="1" applyAlignment="1">
      <alignment horizontal="left" vertical="center" wrapText="1"/>
    </xf>
    <xf numFmtId="0" fontId="9" fillId="0" borderId="28" xfId="0" applyFont="1" applyBorder="1" applyAlignment="1">
      <alignment horizontal="center" wrapText="1"/>
    </xf>
    <xf numFmtId="0" fontId="11" fillId="0" borderId="54" xfId="0" applyFont="1" applyBorder="1" applyAlignment="1">
      <alignment horizontal="center" vertical="center" wrapText="1"/>
    </xf>
    <xf numFmtId="0" fontId="10" fillId="2" borderId="67" xfId="0" applyFont="1" applyFill="1" applyBorder="1" applyAlignment="1">
      <alignment horizontal="left" vertical="center" wrapText="1"/>
    </xf>
    <xf numFmtId="0" fontId="9" fillId="0" borderId="46" xfId="0" applyFont="1" applyBorder="1" applyAlignment="1">
      <alignment horizontal="center" vertical="center" wrapText="1"/>
    </xf>
    <xf numFmtId="0" fontId="12" fillId="0" borderId="4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tanju.yasar@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73046875" customWidth="1"/>
    <col min="2" max="2" width="21.1328125" customWidth="1"/>
    <col min="3" max="3" width="10.73046875" customWidth="1"/>
    <col min="4" max="4" width="10" customWidth="1"/>
    <col min="5" max="5" width="17.3984375" customWidth="1"/>
    <col min="6" max="6" width="21.1328125" customWidth="1"/>
    <col min="7" max="11" width="10.73046875" customWidth="1"/>
    <col min="12" max="13" width="8.73046875" customWidth="1"/>
  </cols>
  <sheetData>
    <row r="1" spans="2:11" ht="14.25" x14ac:dyDescent="0.45">
      <c r="B1" s="1"/>
      <c r="C1" s="2"/>
      <c r="D1" s="2"/>
      <c r="E1" s="2"/>
      <c r="F1" s="2"/>
      <c r="G1" s="2"/>
      <c r="H1" s="2"/>
      <c r="I1" s="2"/>
      <c r="J1" s="2"/>
      <c r="K1" s="2"/>
    </row>
    <row r="2" spans="2:11" ht="17.25" x14ac:dyDescent="0.45">
      <c r="B2" s="133" t="s">
        <v>0</v>
      </c>
      <c r="C2" s="134"/>
      <c r="D2" s="134"/>
      <c r="E2" s="134"/>
      <c r="F2" s="134"/>
      <c r="G2" s="134"/>
      <c r="H2" s="134"/>
      <c r="I2" s="134"/>
      <c r="J2" s="134"/>
      <c r="K2" s="135"/>
    </row>
    <row r="3" spans="2:11" ht="17.25" x14ac:dyDescent="0.45">
      <c r="B3" s="136" t="s">
        <v>1</v>
      </c>
      <c r="C3" s="137"/>
      <c r="D3" s="137"/>
      <c r="E3" s="137"/>
      <c r="F3" s="137"/>
      <c r="G3" s="137"/>
      <c r="H3" s="137"/>
      <c r="I3" s="137"/>
      <c r="J3" s="137"/>
      <c r="K3" s="138"/>
    </row>
    <row r="4" spans="2:11" ht="15.4" x14ac:dyDescent="0.45">
      <c r="B4" s="139" t="s">
        <v>2</v>
      </c>
      <c r="C4" s="140"/>
      <c r="D4" s="140"/>
      <c r="E4" s="140"/>
      <c r="F4" s="140"/>
      <c r="G4" s="140"/>
      <c r="H4" s="140"/>
      <c r="I4" s="140"/>
      <c r="J4" s="140"/>
      <c r="K4" s="141"/>
    </row>
    <row r="5" spans="2:11" ht="15.4" x14ac:dyDescent="0.45">
      <c r="B5" s="142" t="s">
        <v>3</v>
      </c>
      <c r="C5" s="143"/>
      <c r="D5" s="143"/>
      <c r="E5" s="143"/>
      <c r="F5" s="143"/>
      <c r="G5" s="143"/>
      <c r="H5" s="143"/>
      <c r="I5" s="143"/>
      <c r="J5" s="143"/>
      <c r="K5" s="144"/>
    </row>
    <row r="6" spans="2:11" ht="14.25" x14ac:dyDescent="0.45">
      <c r="B6" s="3" t="s">
        <v>4</v>
      </c>
      <c r="C6" s="145" t="s">
        <v>5</v>
      </c>
      <c r="D6" s="134"/>
      <c r="E6" s="134"/>
      <c r="F6" s="134"/>
      <c r="G6" s="134"/>
      <c r="H6" s="134"/>
      <c r="I6" s="134"/>
      <c r="J6" s="134"/>
      <c r="K6" s="146"/>
    </row>
    <row r="7" spans="2:11" ht="14.25" x14ac:dyDescent="0.45">
      <c r="B7" s="4" t="s">
        <v>6</v>
      </c>
      <c r="C7" s="43" t="str">
        <f ca="1">IFERROR(__xludf.DUMMYFUNCTION("GOOGLETRANSLATE(C6,""tr"",""en"")"),"FACULTY OF LAW")</f>
        <v>FACULTY OF LAW</v>
      </c>
      <c r="D7" s="44"/>
      <c r="E7" s="44"/>
      <c r="F7" s="44"/>
      <c r="G7" s="44"/>
      <c r="H7" s="44"/>
      <c r="I7" s="44"/>
      <c r="J7" s="44"/>
      <c r="K7" s="147"/>
    </row>
    <row r="8" spans="2:11" ht="14.25" x14ac:dyDescent="0.45">
      <c r="B8" s="5" t="s">
        <v>7</v>
      </c>
      <c r="C8" s="148" t="s">
        <v>8</v>
      </c>
      <c r="D8" s="41"/>
      <c r="E8" s="41"/>
      <c r="F8" s="41"/>
      <c r="G8" s="41"/>
      <c r="H8" s="41"/>
      <c r="I8" s="41"/>
      <c r="J8" s="41"/>
      <c r="K8" s="127"/>
    </row>
    <row r="9" spans="2:11" ht="14.25" x14ac:dyDescent="0.45">
      <c r="B9" s="4" t="s">
        <v>9</v>
      </c>
      <c r="C9" s="43" t="str">
        <f ca="1">IFERROR(__xludf.DUMMYFUNCTION("GOOGLETRANSLATE(C8,""tr"",""en"")"),"LAW")</f>
        <v>LAW</v>
      </c>
      <c r="D9" s="44"/>
      <c r="E9" s="44"/>
      <c r="F9" s="44"/>
      <c r="G9" s="44"/>
      <c r="H9" s="44"/>
      <c r="I9" s="44"/>
      <c r="J9" s="44"/>
      <c r="K9" s="147"/>
    </row>
    <row r="10" spans="2:11" ht="14.25" x14ac:dyDescent="0.45">
      <c r="B10" s="5" t="s">
        <v>10</v>
      </c>
      <c r="C10" s="40" t="s">
        <v>8</v>
      </c>
      <c r="D10" s="41"/>
      <c r="E10" s="41"/>
      <c r="F10" s="41"/>
      <c r="G10" s="41"/>
      <c r="H10" s="41"/>
      <c r="I10" s="42"/>
      <c r="J10" s="78" t="s">
        <v>11</v>
      </c>
      <c r="K10" s="127"/>
    </row>
    <row r="11" spans="2:11" ht="15" customHeight="1" x14ac:dyDescent="0.45">
      <c r="B11" s="4" t="s">
        <v>12</v>
      </c>
      <c r="C11" s="43" t="str">
        <f ca="1">IFERROR(__xludf.DUMMYFUNCTION("GOOGLETRANSLATE(C10,""tr"",""en"")"),"LAW")</f>
        <v>LAW</v>
      </c>
      <c r="D11" s="44"/>
      <c r="E11" s="44"/>
      <c r="F11" s="44"/>
      <c r="G11" s="44"/>
      <c r="H11" s="44"/>
      <c r="I11" s="147"/>
      <c r="J11" s="149" t="s">
        <v>13</v>
      </c>
      <c r="K11" s="147"/>
    </row>
    <row r="12" spans="2:11" ht="14.25" x14ac:dyDescent="0.45">
      <c r="B12" s="5" t="s">
        <v>14</v>
      </c>
      <c r="C12" s="40" t="s">
        <v>15</v>
      </c>
      <c r="D12" s="41"/>
      <c r="E12" s="41"/>
      <c r="F12" s="41"/>
      <c r="G12" s="41"/>
      <c r="H12" s="41"/>
      <c r="I12" s="41"/>
      <c r="J12" s="41"/>
      <c r="K12" s="127"/>
    </row>
    <row r="13" spans="2:11" ht="14.25" x14ac:dyDescent="0.45">
      <c r="B13" s="4" t="s">
        <v>16</v>
      </c>
      <c r="C13" s="76"/>
      <c r="D13" s="44"/>
      <c r="E13" s="44"/>
      <c r="F13" s="44"/>
      <c r="G13" s="44"/>
      <c r="H13" s="44"/>
      <c r="I13" s="44"/>
      <c r="J13" s="44"/>
      <c r="K13" s="147"/>
    </row>
    <row r="14" spans="2:11" ht="15" customHeight="1" x14ac:dyDescent="0.45">
      <c r="B14" s="5" t="s">
        <v>17</v>
      </c>
      <c r="C14" s="148" t="s">
        <v>18</v>
      </c>
      <c r="D14" s="41"/>
      <c r="E14" s="41"/>
      <c r="F14" s="41"/>
      <c r="G14" s="41"/>
      <c r="H14" s="41"/>
      <c r="I14" s="41"/>
      <c r="J14" s="41"/>
      <c r="K14" s="127"/>
    </row>
    <row r="15" spans="2:11" ht="15" customHeight="1" x14ac:dyDescent="0.45">
      <c r="B15" s="4" t="s">
        <v>19</v>
      </c>
      <c r="C15" s="43" t="str">
        <f ca="1">IFERROR(__xludf.DUMMYFUNCTION("GOOGLETRANSLATE(C14,""tr"",""en"")"),"Law of Obligations (General) - II")</f>
        <v>Law of Obligations (General) - II</v>
      </c>
      <c r="D15" s="44"/>
      <c r="E15" s="44"/>
      <c r="F15" s="44"/>
      <c r="G15" s="44"/>
      <c r="H15" s="44"/>
      <c r="I15" s="44"/>
      <c r="J15" s="44"/>
      <c r="K15" s="147"/>
    </row>
    <row r="16" spans="2:11" ht="14.25" x14ac:dyDescent="0.45">
      <c r="B16" s="5" t="s">
        <v>20</v>
      </c>
      <c r="C16" s="40" t="s">
        <v>21</v>
      </c>
      <c r="D16" s="41"/>
      <c r="E16" s="41"/>
      <c r="F16" s="42"/>
      <c r="G16" s="89" t="s">
        <v>22</v>
      </c>
      <c r="H16" s="42"/>
      <c r="I16" s="40" t="s">
        <v>23</v>
      </c>
      <c r="J16" s="41"/>
      <c r="K16" s="127"/>
    </row>
    <row r="17" spans="2:11" ht="14.25" x14ac:dyDescent="0.45">
      <c r="B17" s="4" t="s">
        <v>24</v>
      </c>
      <c r="C17" s="43" t="str">
        <f ca="1">IFERROR(__xludf.DUMMYFUNCTION("GOOGLETRANSLATE(C16,""tr"",""en"")"),"Turkish")</f>
        <v>Turkish</v>
      </c>
      <c r="D17" s="44"/>
      <c r="E17" s="44"/>
      <c r="F17" s="147"/>
      <c r="G17" s="150" t="s">
        <v>25</v>
      </c>
      <c r="H17" s="45"/>
      <c r="I17" s="132"/>
      <c r="J17" s="44"/>
      <c r="K17" s="147"/>
    </row>
    <row r="18" spans="2:11" ht="14.25" x14ac:dyDescent="0.45">
      <c r="B18" s="5" t="s">
        <v>26</v>
      </c>
      <c r="C18" s="40" t="s">
        <v>27</v>
      </c>
      <c r="D18" s="41"/>
      <c r="E18" s="41"/>
      <c r="F18" s="42"/>
      <c r="G18" s="89" t="s">
        <v>28</v>
      </c>
      <c r="H18" s="42"/>
      <c r="I18" s="40">
        <v>6</v>
      </c>
      <c r="J18" s="41"/>
      <c r="K18" s="127"/>
    </row>
    <row r="19" spans="2:11" ht="14.25" x14ac:dyDescent="0.45">
      <c r="B19" s="4" t="s">
        <v>29</v>
      </c>
      <c r="C19" s="132" t="str">
        <f ca="1">IFERROR(__xludf.DUMMYFUNCTION("GOOGLETRANSLATE(C18,""tr"",""en"")"),"Licence")</f>
        <v>Licence</v>
      </c>
      <c r="D19" s="44"/>
      <c r="E19" s="44"/>
      <c r="F19" s="45"/>
      <c r="G19" s="150" t="s">
        <v>30</v>
      </c>
      <c r="H19" s="45"/>
      <c r="I19" s="76"/>
      <c r="J19" s="44"/>
      <c r="K19" s="147"/>
    </row>
    <row r="20" spans="2:11" ht="15" customHeight="1" x14ac:dyDescent="0.45">
      <c r="B20" s="5" t="s">
        <v>31</v>
      </c>
      <c r="C20" s="148">
        <v>5</v>
      </c>
      <c r="D20" s="41"/>
      <c r="E20" s="41"/>
      <c r="F20" s="41"/>
      <c r="G20" s="41"/>
      <c r="H20" s="41"/>
      <c r="I20" s="41"/>
      <c r="J20" s="41"/>
      <c r="K20" s="127"/>
    </row>
    <row r="21" spans="2:11" ht="16.5" customHeight="1" x14ac:dyDescent="0.45">
      <c r="B21" s="4" t="s">
        <v>32</v>
      </c>
      <c r="C21" s="151">
        <v>5</v>
      </c>
      <c r="D21" s="44"/>
      <c r="E21" s="44"/>
      <c r="F21" s="44"/>
      <c r="G21" s="44"/>
      <c r="H21" s="44"/>
      <c r="I21" s="44"/>
      <c r="J21" s="44"/>
      <c r="K21" s="147"/>
    </row>
    <row r="22" spans="2:11" ht="15" customHeight="1" x14ac:dyDescent="0.45">
      <c r="B22" s="5" t="s">
        <v>33</v>
      </c>
      <c r="C22" s="148">
        <v>6</v>
      </c>
      <c r="D22" s="41"/>
      <c r="E22" s="41"/>
      <c r="F22" s="41"/>
      <c r="G22" s="41"/>
      <c r="H22" s="41"/>
      <c r="I22" s="41"/>
      <c r="J22" s="41"/>
      <c r="K22" s="127"/>
    </row>
    <row r="23" spans="2:11" ht="16.5" customHeight="1" x14ac:dyDescent="0.45">
      <c r="B23" s="4" t="s">
        <v>34</v>
      </c>
      <c r="C23" s="151">
        <v>6</v>
      </c>
      <c r="D23" s="44"/>
      <c r="E23" s="44"/>
      <c r="F23" s="44"/>
      <c r="G23" s="44"/>
      <c r="H23" s="44"/>
      <c r="I23" s="44"/>
      <c r="J23" s="44"/>
      <c r="K23" s="147"/>
    </row>
    <row r="24" spans="2:11" ht="15.75" customHeight="1" x14ac:dyDescent="0.45">
      <c r="B24" s="5" t="s">
        <v>35</v>
      </c>
      <c r="C24" s="148" t="s">
        <v>36</v>
      </c>
      <c r="D24" s="41"/>
      <c r="E24" s="41"/>
      <c r="F24" s="41"/>
      <c r="G24" s="41"/>
      <c r="H24" s="41"/>
      <c r="I24" s="41"/>
      <c r="J24" s="41"/>
      <c r="K24" s="127"/>
    </row>
    <row r="25" spans="2:11" ht="15.75" customHeight="1" x14ac:dyDescent="0.45">
      <c r="B25" s="4" t="s">
        <v>37</v>
      </c>
      <c r="C25" s="132" t="str">
        <f ca="1">IFERROR(__xludf.DUMMYFUNCTION("GOOGLETRANSLATE(C24,""tr"",""en"")"),"Letter Grade")</f>
        <v>Letter Grade</v>
      </c>
      <c r="D25" s="44"/>
      <c r="E25" s="44"/>
      <c r="F25" s="44"/>
      <c r="G25" s="44"/>
      <c r="H25" s="44"/>
      <c r="I25" s="44"/>
      <c r="J25" s="44"/>
      <c r="K25" s="45"/>
    </row>
    <row r="26" spans="2:11" ht="15" customHeight="1" x14ac:dyDescent="0.45">
      <c r="B26" s="5" t="s">
        <v>38</v>
      </c>
      <c r="C26" s="148" t="s">
        <v>39</v>
      </c>
      <c r="D26" s="41"/>
      <c r="E26" s="41"/>
      <c r="F26" s="41"/>
      <c r="G26" s="41"/>
      <c r="H26" s="41"/>
      <c r="I26" s="41"/>
      <c r="J26" s="41"/>
      <c r="K26" s="127"/>
    </row>
    <row r="27" spans="2:11" ht="15" customHeight="1" x14ac:dyDescent="0.45">
      <c r="B27" s="4" t="s">
        <v>40</v>
      </c>
      <c r="C27" s="132" t="str">
        <f ca="1">IFERROR(__xludf.DUMMYFUNCTION("GOOGLETRANSLATE(C26,""tr"",""en"")"),"LAW 201")</f>
        <v>LAW 201</v>
      </c>
      <c r="D27" s="44"/>
      <c r="E27" s="44"/>
      <c r="F27" s="44"/>
      <c r="G27" s="44"/>
      <c r="H27" s="44"/>
      <c r="I27" s="44"/>
      <c r="J27" s="44"/>
      <c r="K27" s="45"/>
    </row>
    <row r="28" spans="2:11" ht="15" customHeight="1" x14ac:dyDescent="0.45">
      <c r="B28" s="5" t="s">
        <v>41</v>
      </c>
      <c r="C28" s="148" t="s">
        <v>42</v>
      </c>
      <c r="D28" s="41"/>
      <c r="E28" s="41"/>
      <c r="F28" s="41"/>
      <c r="G28" s="41"/>
      <c r="H28" s="41"/>
      <c r="I28" s="41"/>
      <c r="J28" s="41"/>
      <c r="K28" s="127"/>
    </row>
    <row r="29" spans="2:11" ht="15" customHeight="1" x14ac:dyDescent="0.45">
      <c r="B29" s="4" t="s">
        <v>43</v>
      </c>
      <c r="C29" s="132" t="str">
        <f ca="1">IFERROR(__xludf.DUMMYFUNCTION("GOOGLETRANSLATE(C28,""tr"",""en"")"),"None")</f>
        <v>None</v>
      </c>
      <c r="D29" s="44"/>
      <c r="E29" s="44"/>
      <c r="F29" s="44"/>
      <c r="G29" s="44"/>
      <c r="H29" s="44"/>
      <c r="I29" s="44"/>
      <c r="J29" s="44"/>
      <c r="K29" s="45"/>
    </row>
    <row r="30" spans="2:11" ht="15.75" customHeight="1" x14ac:dyDescent="0.45">
      <c r="B30" s="5" t="s">
        <v>44</v>
      </c>
      <c r="C30" s="152" t="s">
        <v>45</v>
      </c>
      <c r="D30" s="41"/>
      <c r="E30" s="41"/>
      <c r="F30" s="41"/>
      <c r="G30" s="41"/>
      <c r="H30" s="41"/>
      <c r="I30" s="41"/>
      <c r="J30" s="41"/>
      <c r="K30" s="127"/>
    </row>
    <row r="31" spans="2:11" ht="15.75" customHeight="1" x14ac:dyDescent="0.45">
      <c r="B31" s="6" t="s">
        <v>46</v>
      </c>
      <c r="C31" s="132" t="str">
        <f ca="1">IFERROR(__xludf.DUMMYFUNCTION("GOOGLETRANSLATE(C30,""tr"",""en"")"),"Only departmental students can take the course.")</f>
        <v>Only departmental students can take the course.</v>
      </c>
      <c r="D31" s="44"/>
      <c r="E31" s="44"/>
      <c r="F31" s="44"/>
      <c r="G31" s="44"/>
      <c r="H31" s="44"/>
      <c r="I31" s="44"/>
      <c r="J31" s="44"/>
      <c r="K31" s="45"/>
    </row>
    <row r="32" spans="2:11" ht="27" customHeight="1" x14ac:dyDescent="0.45">
      <c r="B32" s="7" t="s">
        <v>47</v>
      </c>
      <c r="C32" s="153" t="s">
        <v>48</v>
      </c>
      <c r="D32" s="97"/>
      <c r="E32" s="97"/>
      <c r="F32" s="97"/>
      <c r="G32" s="97"/>
      <c r="H32" s="97"/>
      <c r="I32" s="97"/>
      <c r="J32" s="97"/>
      <c r="K32" s="125"/>
    </row>
    <row r="33" spans="2:11" ht="27.75" customHeight="1" x14ac:dyDescent="0.45">
      <c r="B33" s="4" t="s">
        <v>49</v>
      </c>
      <c r="C33" s="132" t="str">
        <f ca="1">IFERROR(__xludf.DUMMYFUNCTION("GOOGLETRANSLATE(C32,""tr"",""en"")"),"To provide theoretical and practical knowledge and application skills regarding the General Provisions of Turkish Law of Obligations.")</f>
        <v>To provide theoretical and practical knowledge and application skills regarding the General Provisions of Turkish Law of Obligations.</v>
      </c>
      <c r="D33" s="44"/>
      <c r="E33" s="44"/>
      <c r="F33" s="44"/>
      <c r="G33" s="44"/>
      <c r="H33" s="44"/>
      <c r="I33" s="44"/>
      <c r="J33" s="44"/>
      <c r="K33" s="45"/>
    </row>
    <row r="34" spans="2:11" ht="15.75" customHeight="1" x14ac:dyDescent="0.45">
      <c r="B34" s="8" t="s">
        <v>50</v>
      </c>
      <c r="C34" s="40" t="s">
        <v>51</v>
      </c>
      <c r="D34" s="41"/>
      <c r="E34" s="41"/>
      <c r="F34" s="41"/>
      <c r="G34" s="41"/>
      <c r="H34" s="41"/>
      <c r="I34" s="41"/>
      <c r="J34" s="41"/>
      <c r="K34" s="127"/>
    </row>
    <row r="35" spans="2:11" ht="30.75" customHeight="1" x14ac:dyDescent="0.45">
      <c r="B35" s="6" t="s">
        <v>52</v>
      </c>
      <c r="C35" s="132" t="str">
        <f ca="1">IFERROR(__xludf.DUMMYFUNCTION("GOOGLETRANSLATE(C34,""tr"",""en"")"),"The content of this course is the general principles that constitute the law of obligations, especially contracts, the establishment of the contract, offer and acceptance, the capacity to make a contract, fundamental and non-fundamental mistake, fraud, th"&amp;"reat, prejudice, obligations arising from the contract, freedom to make a contract, the limitation of this freedom against public order and mandatory provisions, debts arising from tort and unjust enrichment.")</f>
        <v>The content of this course is the general principles that constitute the law of obligations, especially contracts, the establishment of the contract, offer and acceptance, the capacity to make a contract, fundamental and non-fundamental mistake, fraud, threat, prejudice, obligations arising from the contract, freedom to make a contract, the limitation of this freedom against public order and mandatory provisions, debts arising from tort and unjust enrichment.</v>
      </c>
      <c r="D35" s="44"/>
      <c r="E35" s="44"/>
      <c r="F35" s="44"/>
      <c r="G35" s="44"/>
      <c r="H35" s="44"/>
      <c r="I35" s="44"/>
      <c r="J35" s="44"/>
      <c r="K35" s="45"/>
    </row>
    <row r="36" spans="2:11" ht="15.75" customHeight="1" x14ac:dyDescent="0.45">
      <c r="B36" s="154" t="s">
        <v>53</v>
      </c>
      <c r="C36" s="156" t="s">
        <v>54</v>
      </c>
      <c r="D36" s="96" t="s">
        <v>55</v>
      </c>
      <c r="E36" s="97"/>
      <c r="F36" s="97"/>
      <c r="G36" s="97"/>
      <c r="H36" s="97"/>
      <c r="I36" s="97"/>
      <c r="J36" s="97"/>
      <c r="K36" s="125"/>
    </row>
    <row r="37" spans="2:11" ht="15.75" customHeight="1" x14ac:dyDescent="0.45">
      <c r="B37" s="55"/>
      <c r="C37" s="61"/>
      <c r="D37" s="132" t="str">
        <f ca="1">IFERROR(__xludf.DUMMYFUNCTION("GOOGLETRANSLATE(D36,""tr"",""en"")"),"Having knowledge about the Preamble and General Provisions of the Law of Obligations")</f>
        <v>Having knowledge about the Preamble and General Provisions of the Law of Obligations</v>
      </c>
      <c r="E37" s="44"/>
      <c r="F37" s="44"/>
      <c r="G37" s="44"/>
      <c r="H37" s="44"/>
      <c r="I37" s="44"/>
      <c r="J37" s="44"/>
      <c r="K37" s="45"/>
    </row>
    <row r="38" spans="2:11" ht="15.75" customHeight="1" x14ac:dyDescent="0.45">
      <c r="B38" s="55"/>
      <c r="C38" s="157" t="s">
        <v>56</v>
      </c>
      <c r="D38" s="40" t="s">
        <v>57</v>
      </c>
      <c r="E38" s="41"/>
      <c r="F38" s="41"/>
      <c r="G38" s="41"/>
      <c r="H38" s="41"/>
      <c r="I38" s="41"/>
      <c r="J38" s="41"/>
      <c r="K38" s="127"/>
    </row>
    <row r="39" spans="2:11" ht="15.75" customHeight="1" x14ac:dyDescent="0.45">
      <c r="B39" s="55"/>
      <c r="C39" s="61"/>
      <c r="D39" s="132" t="str">
        <f ca="1">IFERROR(__xludf.DUMMYFUNCTION("GOOGLETRANSLATE(D38,""tr"",""en"")"),"Being able to make a legal characterization of the concrete event in front of him based on the theoretical infrastructure.")</f>
        <v>Being able to make a legal characterization of the concrete event in front of him based on the theoretical infrastructure.</v>
      </c>
      <c r="E39" s="44"/>
      <c r="F39" s="44"/>
      <c r="G39" s="44"/>
      <c r="H39" s="44"/>
      <c r="I39" s="44"/>
      <c r="J39" s="44"/>
      <c r="K39" s="45"/>
    </row>
    <row r="40" spans="2:11" ht="15.75" customHeight="1" x14ac:dyDescent="0.45">
      <c r="B40" s="55"/>
      <c r="C40" s="157" t="s">
        <v>58</v>
      </c>
      <c r="D40" s="40" t="s">
        <v>59</v>
      </c>
      <c r="E40" s="41"/>
      <c r="F40" s="41"/>
      <c r="G40" s="41"/>
      <c r="H40" s="41"/>
      <c r="I40" s="41"/>
      <c r="J40" s="41"/>
      <c r="K40" s="127"/>
    </row>
    <row r="41" spans="2:11" ht="15.75" customHeight="1" x14ac:dyDescent="0.45">
      <c r="B41" s="55"/>
      <c r="C41" s="61"/>
      <c r="D41" s="132" t="str">
        <f ca="1">IFERROR(__xludf.DUMMYFUNCTION("GOOGLETRANSLATE(D40,""tr"",""en"")"),"Knowing the basic concepts related to tort, unjust enrichment, termination of debts, solidary obligations, conditional obligations, binding money, withdrawal money, penalty condition, assignment of receivables and transfer of debt.")</f>
        <v>Knowing the basic concepts related to tort, unjust enrichment, termination of debts, solidary obligations, conditional obligations, binding money, withdrawal money, penalty condition, assignment of receivables and transfer of debt.</v>
      </c>
      <c r="E41" s="44"/>
      <c r="F41" s="44"/>
      <c r="G41" s="44"/>
      <c r="H41" s="44"/>
      <c r="I41" s="44"/>
      <c r="J41" s="44"/>
      <c r="K41" s="45"/>
    </row>
    <row r="42" spans="2:11" ht="15.75" customHeight="1" x14ac:dyDescent="0.45">
      <c r="B42" s="55"/>
      <c r="C42" s="157" t="s">
        <v>60</v>
      </c>
      <c r="D42" s="40" t="s">
        <v>61</v>
      </c>
      <c r="E42" s="41"/>
      <c r="F42" s="41"/>
      <c r="G42" s="41"/>
      <c r="H42" s="41"/>
      <c r="I42" s="41"/>
      <c r="J42" s="41"/>
      <c r="K42" s="127"/>
    </row>
    <row r="43" spans="2:11" ht="15.75" customHeight="1" x14ac:dyDescent="0.45">
      <c r="B43" s="55"/>
      <c r="C43" s="61"/>
      <c r="D43" s="132" t="str">
        <f ca="1">IFERROR(__xludf.DUMMYFUNCTION("GOOGLETRANSLATE(D42,""tr"",""en"")"),"Determining and applying the legal issues that may arise in concrete cases regarding debts arising from tort and unjust enrichment, the reasons for the termination of debts in general, and the legal rules that need to be applied to these.")</f>
        <v>Determining and applying the legal issues that may arise in concrete cases regarding debts arising from tort and unjust enrichment, the reasons for the termination of debts in general, and the legal rules that need to be applied to these.</v>
      </c>
      <c r="E43" s="44"/>
      <c r="F43" s="44"/>
      <c r="G43" s="44"/>
      <c r="H43" s="44"/>
      <c r="I43" s="44"/>
      <c r="J43" s="44"/>
      <c r="K43" s="45"/>
    </row>
    <row r="44" spans="2:11" ht="15.75" customHeight="1" x14ac:dyDescent="0.45">
      <c r="B44" s="55"/>
      <c r="C44" s="157" t="s">
        <v>62</v>
      </c>
      <c r="D44" s="40" t="s">
        <v>63</v>
      </c>
      <c r="E44" s="41"/>
      <c r="F44" s="41"/>
      <c r="G44" s="41"/>
      <c r="H44" s="41"/>
      <c r="I44" s="41"/>
      <c r="J44" s="41"/>
      <c r="K44" s="127"/>
    </row>
    <row r="45" spans="2:11" ht="15.75" customHeight="1" x14ac:dyDescent="0.45">
      <c r="B45" s="155"/>
      <c r="C45" s="61"/>
      <c r="D45" s="132" t="str">
        <f ca="1">IFERROR(__xludf.DUMMYFUNCTION("GOOGLETRANSLATE(D44,""tr"",""en"")"),"Evaluation and criticism of the results arising from the application of legal rules regarding debts arising from tort and unjust enrichment, the reasons for the termination of debts in general, and specific debt relationships.")</f>
        <v>Evaluation and criticism of the results arising from the application of legal rules regarding debts arising from tort and unjust enrichment, the reasons for the termination of debts in general, and specific debt relationships.</v>
      </c>
      <c r="E45" s="44"/>
      <c r="F45" s="44"/>
      <c r="G45" s="44"/>
      <c r="H45" s="44"/>
      <c r="I45" s="44"/>
      <c r="J45" s="44"/>
      <c r="K45" s="45"/>
    </row>
    <row r="46" spans="2:11" ht="18.75" customHeight="1" x14ac:dyDescent="0.45">
      <c r="B46" s="48" t="s">
        <v>64</v>
      </c>
      <c r="C46" s="49"/>
      <c r="D46" s="49"/>
      <c r="E46" s="49"/>
      <c r="F46" s="49"/>
      <c r="G46" s="49"/>
      <c r="H46" s="49"/>
      <c r="I46" s="49"/>
      <c r="J46" s="49"/>
      <c r="K46" s="50"/>
    </row>
    <row r="47" spans="2:11" ht="16.5" customHeight="1" x14ac:dyDescent="0.45">
      <c r="B47" s="51" t="s">
        <v>65</v>
      </c>
      <c r="C47" s="52"/>
      <c r="D47" s="52"/>
      <c r="E47" s="52"/>
      <c r="F47" s="52"/>
      <c r="G47" s="52"/>
      <c r="H47" s="52"/>
      <c r="I47" s="52"/>
      <c r="J47" s="52"/>
      <c r="K47" s="53"/>
    </row>
    <row r="48" spans="2:11" ht="15.75" customHeight="1" x14ac:dyDescent="0.45">
      <c r="B48" s="54" t="s">
        <v>66</v>
      </c>
      <c r="C48" s="57" t="s">
        <v>67</v>
      </c>
      <c r="D48" s="58"/>
      <c r="E48" s="58"/>
      <c r="F48" s="59"/>
      <c r="G48" s="9" t="s">
        <v>68</v>
      </c>
      <c r="H48" s="9" t="s">
        <v>69</v>
      </c>
      <c r="I48" s="9" t="s">
        <v>70</v>
      </c>
      <c r="J48" s="9" t="s">
        <v>71</v>
      </c>
      <c r="K48" s="10" t="s">
        <v>72</v>
      </c>
    </row>
    <row r="49" spans="2:13" ht="30" customHeight="1" x14ac:dyDescent="0.45">
      <c r="B49" s="55"/>
      <c r="C49" s="11" t="s">
        <v>73</v>
      </c>
      <c r="D49" s="40" t="s">
        <v>74</v>
      </c>
      <c r="E49" s="41"/>
      <c r="F49" s="42"/>
      <c r="G49" s="63" t="s">
        <v>75</v>
      </c>
      <c r="H49" s="60" t="s">
        <v>75</v>
      </c>
      <c r="I49" s="60" t="s">
        <v>75</v>
      </c>
      <c r="J49" s="158" t="s">
        <v>75</v>
      </c>
      <c r="K49" s="46" t="s">
        <v>75</v>
      </c>
      <c r="M49" s="12"/>
    </row>
    <row r="50" spans="2:13" ht="30" customHeight="1" x14ac:dyDescent="0.45">
      <c r="B50" s="55"/>
      <c r="C50" s="13" t="s">
        <v>76</v>
      </c>
      <c r="D50" s="43"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4"/>
      <c r="F50" s="45"/>
      <c r="G50" s="61"/>
      <c r="H50" s="61"/>
      <c r="I50" s="61"/>
      <c r="J50" s="61"/>
      <c r="K50" s="62"/>
      <c r="M50" s="12"/>
    </row>
    <row r="51" spans="2:13" ht="30" customHeight="1" x14ac:dyDescent="0.45">
      <c r="B51" s="55"/>
      <c r="C51" s="14" t="s">
        <v>77</v>
      </c>
      <c r="D51" s="40" t="s">
        <v>78</v>
      </c>
      <c r="E51" s="41"/>
      <c r="F51" s="42"/>
      <c r="G51" s="60" t="s">
        <v>75</v>
      </c>
      <c r="H51" s="60" t="s">
        <v>75</v>
      </c>
      <c r="I51" s="60" t="s">
        <v>75</v>
      </c>
      <c r="J51" s="158" t="s">
        <v>75</v>
      </c>
      <c r="K51" s="46" t="s">
        <v>75</v>
      </c>
      <c r="M51" s="12"/>
    </row>
    <row r="52" spans="2:13" ht="30" customHeight="1" x14ac:dyDescent="0.45">
      <c r="B52" s="55"/>
      <c r="C52" s="15" t="s">
        <v>79</v>
      </c>
      <c r="D52" s="43" t="str">
        <f ca="1">IFERROR(__xludf.DUMMYFUNCTION("GOOGLETRANSLATE(D51,""tr"",""en"")"),"Ability to work effectively both individually and in interdisciplinary and multidisciplinary teams.")</f>
        <v>Ability to work effectively both individually and in interdisciplinary and multidisciplinary teams.</v>
      </c>
      <c r="E52" s="44"/>
      <c r="F52" s="45"/>
      <c r="G52" s="61"/>
      <c r="H52" s="61"/>
      <c r="I52" s="61"/>
      <c r="J52" s="61"/>
      <c r="K52" s="62"/>
      <c r="M52" s="12"/>
    </row>
    <row r="53" spans="2:13" ht="30" customHeight="1" x14ac:dyDescent="0.45">
      <c r="B53" s="55"/>
      <c r="C53" s="11" t="s">
        <v>80</v>
      </c>
      <c r="D53" s="40" t="s">
        <v>81</v>
      </c>
      <c r="E53" s="41"/>
      <c r="F53" s="42"/>
      <c r="G53" s="60"/>
      <c r="H53" s="60" t="s">
        <v>75</v>
      </c>
      <c r="I53" s="60" t="s">
        <v>75</v>
      </c>
      <c r="J53" s="158" t="s">
        <v>75</v>
      </c>
      <c r="K53" s="46" t="s">
        <v>75</v>
      </c>
      <c r="M53" s="12"/>
    </row>
    <row r="54" spans="2:13" ht="30" customHeight="1" x14ac:dyDescent="0.45">
      <c r="B54" s="55"/>
      <c r="C54" s="13" t="s">
        <v>82</v>
      </c>
      <c r="D54" s="43"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4"/>
      <c r="F54" s="45"/>
      <c r="G54" s="61"/>
      <c r="H54" s="61"/>
      <c r="I54" s="61"/>
      <c r="J54" s="61"/>
      <c r="K54" s="62"/>
      <c r="M54" s="12"/>
    </row>
    <row r="55" spans="2:13" ht="30" customHeight="1" x14ac:dyDescent="0.45">
      <c r="B55" s="55"/>
      <c r="C55" s="14" t="s">
        <v>83</v>
      </c>
      <c r="D55" s="40" t="s">
        <v>84</v>
      </c>
      <c r="E55" s="41"/>
      <c r="F55" s="42"/>
      <c r="G55" s="60"/>
      <c r="H55" s="60"/>
      <c r="I55" s="60" t="s">
        <v>75</v>
      </c>
      <c r="J55" s="158" t="s">
        <v>75</v>
      </c>
      <c r="K55" s="46" t="s">
        <v>75</v>
      </c>
      <c r="M55" s="12"/>
    </row>
    <row r="56" spans="2:13" ht="30" customHeight="1" x14ac:dyDescent="0.45">
      <c r="B56" s="55"/>
      <c r="C56" s="15" t="s">
        <v>85</v>
      </c>
      <c r="D56" s="43"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4"/>
      <c r="F56" s="45"/>
      <c r="G56" s="61"/>
      <c r="H56" s="61"/>
      <c r="I56" s="61"/>
      <c r="J56" s="61"/>
      <c r="K56" s="62"/>
      <c r="M56" s="12"/>
    </row>
    <row r="57" spans="2:13" ht="30" customHeight="1" x14ac:dyDescent="0.45">
      <c r="B57" s="55"/>
      <c r="C57" s="11" t="s">
        <v>86</v>
      </c>
      <c r="D57" s="159" t="s">
        <v>87</v>
      </c>
      <c r="E57" s="41"/>
      <c r="F57" s="42"/>
      <c r="G57" s="60"/>
      <c r="H57" s="60"/>
      <c r="I57" s="60" t="s">
        <v>75</v>
      </c>
      <c r="J57" s="158" t="s">
        <v>75</v>
      </c>
      <c r="K57" s="46" t="s">
        <v>75</v>
      </c>
      <c r="M57" s="12"/>
    </row>
    <row r="58" spans="2:13" ht="30" customHeight="1" x14ac:dyDescent="0.45">
      <c r="B58" s="55"/>
      <c r="C58" s="16" t="s">
        <v>88</v>
      </c>
      <c r="D58" s="43" t="str">
        <f ca="1">IFERROR(__xludf.DUMMYFUNCTION("GOOGLETRANSLATE(D57,""tr"",""en"")"),"Awareness of sectors and ability to prepare business plans.")</f>
        <v>Awareness of sectors and ability to prepare business plans.</v>
      </c>
      <c r="E58" s="44"/>
      <c r="F58" s="45"/>
      <c r="G58" s="61"/>
      <c r="H58" s="61"/>
      <c r="I58" s="61"/>
      <c r="J58" s="61"/>
      <c r="K58" s="62"/>
      <c r="M58" s="12"/>
    </row>
    <row r="59" spans="2:13" ht="30" customHeight="1" x14ac:dyDescent="0.45">
      <c r="B59" s="55"/>
      <c r="C59" s="11" t="s">
        <v>89</v>
      </c>
      <c r="D59" s="40" t="s">
        <v>90</v>
      </c>
      <c r="E59" s="41"/>
      <c r="F59" s="42"/>
      <c r="G59" s="60"/>
      <c r="H59" s="60"/>
      <c r="I59" s="60" t="s">
        <v>75</v>
      </c>
      <c r="J59" s="64" t="s">
        <v>75</v>
      </c>
      <c r="K59" s="46" t="s">
        <v>75</v>
      </c>
      <c r="M59" s="12"/>
    </row>
    <row r="60" spans="2:13" ht="30" customHeight="1" x14ac:dyDescent="0.45">
      <c r="B60" s="56"/>
      <c r="C60" s="17" t="s">
        <v>91</v>
      </c>
      <c r="D60" s="43" t="str">
        <f ca="1">IFERROR(__xludf.DUMMYFUNCTION("GOOGLETRANSLATE(D59,""tr"",""en"")"),"Awareness of professional and ethical responsibility and acting in accordance with ethical principles.")</f>
        <v>Awareness of professional and ethical responsibility and acting in accordance with ethical principles.</v>
      </c>
      <c r="E60" s="44"/>
      <c r="F60" s="45"/>
      <c r="G60" s="68"/>
      <c r="H60" s="68"/>
      <c r="I60" s="68"/>
      <c r="J60" s="68"/>
      <c r="K60" s="47"/>
      <c r="M60" s="12"/>
    </row>
    <row r="61" spans="2:13" ht="30" customHeight="1" x14ac:dyDescent="0.45">
      <c r="B61" s="95" t="s">
        <v>92</v>
      </c>
      <c r="C61" s="18" t="s">
        <v>93</v>
      </c>
      <c r="D61" s="96" t="s">
        <v>94</v>
      </c>
      <c r="E61" s="97"/>
      <c r="F61" s="98"/>
      <c r="G61" s="69" t="s">
        <v>75</v>
      </c>
      <c r="H61" s="69" t="s">
        <v>75</v>
      </c>
      <c r="I61" s="69" t="s">
        <v>75</v>
      </c>
      <c r="J61" s="70" t="s">
        <v>75</v>
      </c>
      <c r="K61" s="71" t="s">
        <v>75</v>
      </c>
    </row>
    <row r="62" spans="2:13" ht="30" customHeight="1" x14ac:dyDescent="0.45">
      <c r="B62" s="55"/>
      <c r="C62" s="19" t="s">
        <v>95</v>
      </c>
      <c r="D62" s="43"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4"/>
      <c r="F62" s="45"/>
      <c r="G62" s="61"/>
      <c r="H62" s="61"/>
      <c r="I62" s="61"/>
      <c r="J62" s="61"/>
      <c r="K62" s="62"/>
    </row>
    <row r="63" spans="2:13" ht="30" customHeight="1" x14ac:dyDescent="0.45">
      <c r="B63" s="55"/>
      <c r="C63" s="20" t="s">
        <v>96</v>
      </c>
      <c r="D63" s="40" t="s">
        <v>97</v>
      </c>
      <c r="E63" s="41"/>
      <c r="F63" s="42"/>
      <c r="G63" s="63" t="s">
        <v>75</v>
      </c>
      <c r="H63" s="63" t="s">
        <v>75</v>
      </c>
      <c r="I63" s="63" t="s">
        <v>75</v>
      </c>
      <c r="J63" s="64" t="s">
        <v>75</v>
      </c>
      <c r="K63" s="65" t="s">
        <v>75</v>
      </c>
    </row>
    <row r="64" spans="2:13" ht="30" customHeight="1" x14ac:dyDescent="0.45">
      <c r="B64" s="55"/>
      <c r="C64" s="21" t="s">
        <v>98</v>
      </c>
      <c r="D64" s="43" t="str">
        <f ca="1">IFERROR(__xludf.DUMMYFUNCTION("GOOGLETRANSLATE(D63,""tr"",""en"")"),"Ability to follow, evaluate, interpret and implement current innovations and legislative changes")</f>
        <v>Ability to follow, evaluate, interpret and implement current innovations and legislative changes</v>
      </c>
      <c r="E64" s="44"/>
      <c r="F64" s="45"/>
      <c r="G64" s="61"/>
      <c r="H64" s="61"/>
      <c r="I64" s="61"/>
      <c r="J64" s="61"/>
      <c r="K64" s="62"/>
    </row>
    <row r="65" spans="2:11" ht="30" customHeight="1" x14ac:dyDescent="0.45">
      <c r="B65" s="55"/>
      <c r="C65" s="22" t="s">
        <v>99</v>
      </c>
      <c r="D65" s="40" t="s">
        <v>100</v>
      </c>
      <c r="E65" s="41"/>
      <c r="F65" s="42"/>
      <c r="G65" s="63" t="s">
        <v>75</v>
      </c>
      <c r="H65" s="63" t="s">
        <v>75</v>
      </c>
      <c r="I65" s="63" t="s">
        <v>75</v>
      </c>
      <c r="J65" s="64" t="s">
        <v>75</v>
      </c>
      <c r="K65" s="65" t="s">
        <v>75</v>
      </c>
    </row>
    <row r="66" spans="2:11" ht="30" customHeight="1" x14ac:dyDescent="0.45">
      <c r="B66" s="55"/>
      <c r="C66" s="19" t="s">
        <v>101</v>
      </c>
      <c r="D66" s="43"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4"/>
      <c r="F66" s="45"/>
      <c r="G66" s="61"/>
      <c r="H66" s="61"/>
      <c r="I66" s="61"/>
      <c r="J66" s="61"/>
      <c r="K66" s="62"/>
    </row>
    <row r="67" spans="2:11" ht="30" customHeight="1" x14ac:dyDescent="0.45">
      <c r="B67" s="55"/>
      <c r="C67" s="20" t="s">
        <v>102</v>
      </c>
      <c r="D67" s="40" t="s">
        <v>103</v>
      </c>
      <c r="E67" s="41"/>
      <c r="F67" s="42"/>
      <c r="G67" s="63" t="s">
        <v>75</v>
      </c>
      <c r="H67" s="63" t="s">
        <v>75</v>
      </c>
      <c r="I67" s="63" t="s">
        <v>75</v>
      </c>
      <c r="J67" s="64" t="s">
        <v>75</v>
      </c>
      <c r="K67" s="65" t="s">
        <v>75</v>
      </c>
    </row>
    <row r="68" spans="2:11" ht="30" customHeight="1" x14ac:dyDescent="0.45">
      <c r="B68" s="55"/>
      <c r="C68" s="21" t="s">
        <v>104</v>
      </c>
      <c r="D68" s="43" t="str">
        <f ca="1">IFERROR(__xludf.DUMMYFUNCTION("GOOGLETRANSLATE(D67,""tr"",""en"")"),"Acting in accordance with social, scientific and ethical values ​​when evaluating legal information.")</f>
        <v>Acting in accordance with social, scientific and ethical values ​​when evaluating legal information.</v>
      </c>
      <c r="E68" s="44"/>
      <c r="F68" s="45"/>
      <c r="G68" s="61"/>
      <c r="H68" s="61"/>
      <c r="I68" s="61"/>
      <c r="J68" s="61"/>
      <c r="K68" s="62"/>
    </row>
    <row r="69" spans="2:11" ht="30" customHeight="1" x14ac:dyDescent="0.45">
      <c r="B69" s="55"/>
      <c r="C69" s="22" t="s">
        <v>105</v>
      </c>
      <c r="D69" s="40" t="s">
        <v>106</v>
      </c>
      <c r="E69" s="41"/>
      <c r="F69" s="42"/>
      <c r="G69" s="63" t="s">
        <v>75</v>
      </c>
      <c r="I69" s="63" t="s">
        <v>75</v>
      </c>
      <c r="J69" s="64" t="s">
        <v>75</v>
      </c>
      <c r="K69" s="65" t="s">
        <v>75</v>
      </c>
    </row>
    <row r="70" spans="2:11" ht="30" customHeight="1" x14ac:dyDescent="0.45">
      <c r="B70" s="55"/>
      <c r="C70" s="23" t="s">
        <v>107</v>
      </c>
      <c r="D70" s="43"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4"/>
      <c r="F70" s="45"/>
      <c r="G70" s="61"/>
      <c r="I70" s="61"/>
      <c r="J70" s="61"/>
      <c r="K70" s="62"/>
    </row>
    <row r="71" spans="2:11" ht="30" customHeight="1" x14ac:dyDescent="0.45">
      <c r="B71" s="55"/>
      <c r="C71" s="22" t="s">
        <v>108</v>
      </c>
      <c r="D71" s="40" t="s">
        <v>109</v>
      </c>
      <c r="E71" s="41"/>
      <c r="F71" s="42"/>
      <c r="G71" s="63" t="s">
        <v>75</v>
      </c>
      <c r="H71" s="63" t="s">
        <v>75</v>
      </c>
      <c r="I71" s="63"/>
      <c r="J71" s="64" t="s">
        <v>75</v>
      </c>
      <c r="K71" s="65" t="s">
        <v>75</v>
      </c>
    </row>
    <row r="72" spans="2:11" ht="30" customHeight="1" x14ac:dyDescent="0.45">
      <c r="B72" s="56"/>
      <c r="C72" s="24" t="s">
        <v>110</v>
      </c>
      <c r="D72" s="43"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4"/>
      <c r="F72" s="45"/>
      <c r="G72" s="68"/>
      <c r="H72" s="68"/>
      <c r="I72" s="68"/>
      <c r="J72" s="68"/>
      <c r="K72" s="47"/>
    </row>
    <row r="73" spans="2:11" ht="30" customHeight="1" x14ac:dyDescent="0.45">
      <c r="B73" s="112" t="s">
        <v>111</v>
      </c>
      <c r="C73" s="25" t="s">
        <v>112</v>
      </c>
      <c r="D73" s="93" t="s">
        <v>113</v>
      </c>
      <c r="E73" s="94"/>
      <c r="F73" s="80"/>
      <c r="G73" s="70" t="s">
        <v>75</v>
      </c>
      <c r="H73" s="70" t="s">
        <v>75</v>
      </c>
      <c r="I73" s="70" t="s">
        <v>75</v>
      </c>
      <c r="J73" s="70" t="s">
        <v>75</v>
      </c>
      <c r="K73" s="71" t="s">
        <v>75</v>
      </c>
    </row>
    <row r="74" spans="2:11" ht="30" customHeight="1" x14ac:dyDescent="0.45">
      <c r="B74" s="55"/>
      <c r="C74" s="19" t="s">
        <v>114</v>
      </c>
      <c r="D74" s="43"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4"/>
      <c r="F74" s="45"/>
      <c r="G74" s="61"/>
      <c r="H74" s="61"/>
      <c r="I74" s="61"/>
      <c r="J74" s="61"/>
      <c r="K74" s="62"/>
    </row>
    <row r="75" spans="2:11" ht="30" customHeight="1" x14ac:dyDescent="0.45">
      <c r="B75" s="55"/>
      <c r="C75" s="20" t="s">
        <v>115</v>
      </c>
      <c r="D75" s="40" t="s">
        <v>116</v>
      </c>
      <c r="E75" s="41"/>
      <c r="F75" s="42"/>
      <c r="G75" s="64"/>
      <c r="H75" s="64"/>
      <c r="I75" s="64" t="s">
        <v>75</v>
      </c>
      <c r="J75" s="64" t="s">
        <v>75</v>
      </c>
      <c r="K75" s="65" t="s">
        <v>75</v>
      </c>
    </row>
    <row r="76" spans="2:11" ht="30" customHeight="1" x14ac:dyDescent="0.45">
      <c r="B76" s="55"/>
      <c r="C76" s="21" t="s">
        <v>117</v>
      </c>
      <c r="D76" s="43"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4"/>
      <c r="F76" s="45"/>
      <c r="G76" s="61"/>
      <c r="H76" s="61"/>
      <c r="I76" s="61"/>
      <c r="J76" s="61"/>
      <c r="K76" s="62"/>
    </row>
    <row r="77" spans="2:11" ht="30" customHeight="1" x14ac:dyDescent="0.45">
      <c r="B77" s="55"/>
      <c r="C77" s="20" t="s">
        <v>118</v>
      </c>
      <c r="D77" s="40" t="s">
        <v>119</v>
      </c>
      <c r="E77" s="41"/>
      <c r="F77" s="42"/>
      <c r="G77" s="64"/>
      <c r="H77" s="64"/>
      <c r="I77" s="64" t="s">
        <v>75</v>
      </c>
      <c r="J77" s="64" t="s">
        <v>75</v>
      </c>
      <c r="K77" s="65" t="s">
        <v>75</v>
      </c>
    </row>
    <row r="78" spans="2:11" ht="30" customHeight="1" x14ac:dyDescent="0.45">
      <c r="B78" s="55"/>
      <c r="C78" s="21" t="s">
        <v>120</v>
      </c>
      <c r="D78" s="43"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4"/>
      <c r="F78" s="45"/>
      <c r="G78" s="61"/>
      <c r="H78" s="61"/>
      <c r="I78" s="61"/>
      <c r="J78" s="61"/>
      <c r="K78" s="62"/>
    </row>
    <row r="79" spans="2:11" ht="30" customHeight="1" x14ac:dyDescent="0.45">
      <c r="B79" s="55"/>
      <c r="C79" s="22" t="s">
        <v>121</v>
      </c>
      <c r="D79" s="40" t="s">
        <v>122</v>
      </c>
      <c r="E79" s="41"/>
      <c r="F79" s="42"/>
      <c r="G79" s="64" t="s">
        <v>75</v>
      </c>
      <c r="H79" s="64" t="s">
        <v>75</v>
      </c>
      <c r="I79" s="64" t="s">
        <v>75</v>
      </c>
      <c r="J79" s="64" t="s">
        <v>75</v>
      </c>
      <c r="K79" s="65" t="s">
        <v>75</v>
      </c>
    </row>
    <row r="80" spans="2:11" ht="30" customHeight="1" x14ac:dyDescent="0.45">
      <c r="B80" s="56"/>
      <c r="C80" s="19" t="s">
        <v>123</v>
      </c>
      <c r="D80" s="43"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4"/>
      <c r="F80" s="45"/>
      <c r="G80" s="61"/>
      <c r="H80" s="61"/>
      <c r="I80" s="61"/>
      <c r="J80" s="61"/>
      <c r="K80" s="62"/>
    </row>
    <row r="81" spans="2:12" ht="15.75" customHeight="1" x14ac:dyDescent="0.45">
      <c r="B81" s="66" t="s">
        <v>124</v>
      </c>
      <c r="C81" s="49"/>
      <c r="D81" s="49"/>
      <c r="E81" s="49"/>
      <c r="F81" s="49"/>
      <c r="G81" s="49"/>
      <c r="H81" s="49"/>
      <c r="I81" s="49"/>
      <c r="J81" s="49"/>
      <c r="K81" s="50"/>
    </row>
    <row r="82" spans="2:12" ht="15.75" customHeight="1" x14ac:dyDescent="0.45">
      <c r="B82" s="67" t="s">
        <v>125</v>
      </c>
      <c r="C82" s="52"/>
      <c r="D82" s="52"/>
      <c r="E82" s="52"/>
      <c r="F82" s="52"/>
      <c r="G82" s="52"/>
      <c r="H82" s="52"/>
      <c r="I82" s="52"/>
      <c r="J82" s="52"/>
      <c r="K82" s="53"/>
    </row>
    <row r="83" spans="2:12" ht="32.25" customHeight="1" x14ac:dyDescent="0.45">
      <c r="B83" s="102" t="s">
        <v>126</v>
      </c>
      <c r="C83" s="9" t="s">
        <v>127</v>
      </c>
      <c r="D83" s="9" t="s">
        <v>128</v>
      </c>
      <c r="E83" s="86" t="s">
        <v>129</v>
      </c>
      <c r="F83" s="59"/>
      <c r="G83" s="9" t="s">
        <v>130</v>
      </c>
      <c r="H83" s="9" t="s">
        <v>131</v>
      </c>
      <c r="I83" s="9" t="s">
        <v>132</v>
      </c>
      <c r="J83" s="9" t="s">
        <v>133</v>
      </c>
      <c r="K83" s="10" t="s">
        <v>134</v>
      </c>
    </row>
    <row r="84" spans="2:12" ht="15.75" customHeight="1" x14ac:dyDescent="0.45">
      <c r="B84" s="103"/>
      <c r="C84" s="81" t="s">
        <v>135</v>
      </c>
      <c r="D84" s="99">
        <v>1</v>
      </c>
      <c r="E84" s="78" t="s">
        <v>136</v>
      </c>
      <c r="F84" s="42"/>
      <c r="G84" s="74" t="s">
        <v>75</v>
      </c>
      <c r="H84" s="74" t="s">
        <v>75</v>
      </c>
      <c r="I84" s="74" t="s">
        <v>75</v>
      </c>
      <c r="J84" s="72" t="s">
        <v>75</v>
      </c>
      <c r="K84" s="73" t="s">
        <v>75</v>
      </c>
    </row>
    <row r="85" spans="2:12" ht="15.75" customHeight="1" x14ac:dyDescent="0.45">
      <c r="B85" s="103"/>
      <c r="C85" s="61"/>
      <c r="D85" s="61"/>
      <c r="E85" s="77" t="str">
        <f ca="1">IFERROR(__xludf.DUMMYFUNCTION("GOOGLETRANSLATE(E84,""tr"",""en"")"),"Basic Concepts of Obligations Law")</f>
        <v>Basic Concepts of Obligations Law</v>
      </c>
      <c r="F85" s="45"/>
      <c r="G85" s="61"/>
      <c r="H85" s="61"/>
      <c r="I85" s="61"/>
      <c r="J85" s="61"/>
      <c r="K85" s="62"/>
      <c r="L85" s="26"/>
    </row>
    <row r="86" spans="2:12" ht="15.75" customHeight="1" x14ac:dyDescent="0.45">
      <c r="B86" s="103"/>
      <c r="C86" s="81" t="s">
        <v>137</v>
      </c>
      <c r="D86" s="99">
        <v>2</v>
      </c>
      <c r="E86" s="78" t="s">
        <v>138</v>
      </c>
      <c r="F86" s="42"/>
      <c r="G86" s="74" t="s">
        <v>75</v>
      </c>
      <c r="H86" s="74" t="s">
        <v>75</v>
      </c>
      <c r="I86" s="74" t="s">
        <v>75</v>
      </c>
      <c r="J86" s="74" t="s">
        <v>75</v>
      </c>
      <c r="K86" s="75" t="s">
        <v>75</v>
      </c>
      <c r="L86" s="26"/>
    </row>
    <row r="87" spans="2:12" ht="15.75" customHeight="1" x14ac:dyDescent="0.45">
      <c r="B87" s="103"/>
      <c r="C87" s="61"/>
      <c r="D87" s="61"/>
      <c r="E87" s="77" t="str">
        <f ca="1">IFERROR(__xludf.DUMMYFUNCTION("GOOGLETRANSLATE(E86,""tr"",""en"")"),"Principles governing the Law of Obligations")</f>
        <v>Principles governing the Law of Obligations</v>
      </c>
      <c r="F87" s="45"/>
      <c r="G87" s="61"/>
      <c r="H87" s="61"/>
      <c r="I87" s="61"/>
      <c r="J87" s="61"/>
      <c r="K87" s="76"/>
      <c r="L87" s="26"/>
    </row>
    <row r="88" spans="2:12" ht="15.75" customHeight="1" x14ac:dyDescent="0.45">
      <c r="B88" s="103"/>
      <c r="C88" s="81" t="s">
        <v>139</v>
      </c>
      <c r="D88" s="99">
        <v>3</v>
      </c>
      <c r="E88" s="77" t="str">
        <f ca="1">IFERROR(__xludf.DUMMYFUNCTION("GOOGLETRANSLATE(E87,""tr"",""en"")"),"Principles governing the Law of Obligations")</f>
        <v>Principles governing the Law of Obligations</v>
      </c>
      <c r="F88" s="45"/>
      <c r="G88" s="74"/>
      <c r="H88" s="74" t="s">
        <v>75</v>
      </c>
      <c r="I88" s="74" t="s">
        <v>75</v>
      </c>
      <c r="J88" s="74" t="s">
        <v>75</v>
      </c>
      <c r="K88" s="75" t="s">
        <v>75</v>
      </c>
      <c r="L88" s="26"/>
    </row>
    <row r="89" spans="2:12" ht="15.75" customHeight="1" x14ac:dyDescent="0.45">
      <c r="B89" s="103"/>
      <c r="C89" s="61"/>
      <c r="D89" s="61"/>
      <c r="E89" s="77" t="str">
        <f ca="1">IFERROR(__xludf.DUMMYFUNCTION("GOOGLETRANSLATE(E88,""tr"",""en"")"),"Principles governing the Law of Obligations")</f>
        <v>Principles governing the Law of Obligations</v>
      </c>
      <c r="F89" s="45"/>
      <c r="G89" s="61"/>
      <c r="H89" s="61"/>
      <c r="I89" s="61"/>
      <c r="J89" s="61"/>
      <c r="K89" s="76"/>
      <c r="L89" s="26"/>
    </row>
    <row r="90" spans="2:12" ht="15.75" customHeight="1" x14ac:dyDescent="0.45">
      <c r="B90" s="103"/>
      <c r="C90" s="81" t="s">
        <v>140</v>
      </c>
      <c r="D90" s="99">
        <v>4</v>
      </c>
      <c r="E90" s="78" t="s">
        <v>141</v>
      </c>
      <c r="F90" s="42"/>
      <c r="G90" s="74" t="s">
        <v>75</v>
      </c>
      <c r="H90" s="74" t="s">
        <v>75</v>
      </c>
      <c r="I90" s="74" t="s">
        <v>75</v>
      </c>
      <c r="J90" s="74" t="s">
        <v>75</v>
      </c>
      <c r="K90" s="75" t="s">
        <v>75</v>
      </c>
      <c r="L90" s="26"/>
    </row>
    <row r="91" spans="2:12" ht="15.75" customHeight="1" x14ac:dyDescent="0.45">
      <c r="B91" s="103"/>
      <c r="C91" s="61"/>
      <c r="D91" s="61"/>
      <c r="E91" s="77" t="str">
        <f ca="1">IFERROR(__xludf.DUMMYFUNCTION("GOOGLETRANSLATE(E90,""tr"",""en"")"),"Establishment of the contract")</f>
        <v>Establishment of the contract</v>
      </c>
      <c r="F91" s="45"/>
      <c r="G91" s="61"/>
      <c r="H91" s="61"/>
      <c r="I91" s="61"/>
      <c r="J91" s="61"/>
      <c r="K91" s="76"/>
      <c r="L91" s="26"/>
    </row>
    <row r="92" spans="2:12" ht="15.75" customHeight="1" x14ac:dyDescent="0.45">
      <c r="B92" s="103"/>
      <c r="C92" s="81" t="s">
        <v>142</v>
      </c>
      <c r="D92" s="99">
        <v>5</v>
      </c>
      <c r="E92" s="78" t="s">
        <v>143</v>
      </c>
      <c r="F92" s="42"/>
      <c r="G92" s="74" t="s">
        <v>75</v>
      </c>
      <c r="H92" s="74" t="s">
        <v>75</v>
      </c>
      <c r="I92" s="74"/>
      <c r="J92" s="74"/>
      <c r="K92" s="121" t="s">
        <v>75</v>
      </c>
      <c r="L92" s="26"/>
    </row>
    <row r="93" spans="2:12" ht="15.75" customHeight="1" x14ac:dyDescent="0.45">
      <c r="B93" s="103"/>
      <c r="C93" s="68"/>
      <c r="D93" s="68"/>
      <c r="E93" s="77" t="str">
        <f ca="1">IFERROR(__xludf.DUMMYFUNCTION("GOOGLETRANSLATE(E92,""tr"",""en"")"),"Conditions for validity of the contract")</f>
        <v>Conditions for validity of the contract</v>
      </c>
      <c r="F93" s="45"/>
      <c r="G93" s="68"/>
      <c r="H93" s="68"/>
      <c r="I93" s="68"/>
      <c r="J93" s="68"/>
      <c r="K93" s="47"/>
      <c r="L93" s="26"/>
    </row>
    <row r="94" spans="2:12" ht="15.75" customHeight="1" x14ac:dyDescent="0.45">
      <c r="B94" s="103"/>
      <c r="C94" s="160" t="s">
        <v>144</v>
      </c>
      <c r="D94" s="161">
        <v>6</v>
      </c>
      <c r="E94" s="79" t="s">
        <v>145</v>
      </c>
      <c r="F94" s="80"/>
      <c r="G94" s="117" t="s">
        <v>75</v>
      </c>
      <c r="H94" s="117" t="s">
        <v>75</v>
      </c>
      <c r="I94" s="117"/>
      <c r="J94" s="117"/>
      <c r="K94" s="118" t="s">
        <v>75</v>
      </c>
      <c r="L94" s="26"/>
    </row>
    <row r="95" spans="2:12" ht="15.75" customHeight="1" x14ac:dyDescent="0.45">
      <c r="B95" s="103"/>
      <c r="C95" s="61"/>
      <c r="D95" s="61"/>
      <c r="E95" s="77" t="str">
        <f ca="1">IFERROR(__xludf.DUMMYFUNCTION("GOOGLETRANSLATE(E94,""tr"",""en"")"),"Invalidity of the contract")</f>
        <v>Invalidity of the contract</v>
      </c>
      <c r="F95" s="45"/>
      <c r="G95" s="61"/>
      <c r="H95" s="61"/>
      <c r="I95" s="61"/>
      <c r="J95" s="61"/>
      <c r="K95" s="76"/>
      <c r="L95" s="26"/>
    </row>
    <row r="96" spans="2:12" ht="15.75" customHeight="1" x14ac:dyDescent="0.45">
      <c r="B96" s="103"/>
      <c r="C96" s="81" t="s">
        <v>146</v>
      </c>
      <c r="D96" s="63">
        <v>7</v>
      </c>
      <c r="E96" s="78" t="s">
        <v>147</v>
      </c>
      <c r="F96" s="42"/>
      <c r="G96" s="74" t="s">
        <v>75</v>
      </c>
      <c r="H96" s="74" t="s">
        <v>75</v>
      </c>
      <c r="I96" s="74"/>
      <c r="J96" s="72"/>
      <c r="K96" s="122" t="s">
        <v>75</v>
      </c>
      <c r="L96" s="26"/>
    </row>
    <row r="97" spans="2:12" ht="15.75" customHeight="1" x14ac:dyDescent="0.45">
      <c r="B97" s="103"/>
      <c r="C97" s="61"/>
      <c r="D97" s="61"/>
      <c r="E97" s="77" t="str">
        <f ca="1">IFERROR(__xludf.DUMMYFUNCTION("GOOGLETRANSLATE(E96,""tr"",""en"")"),"Obligation to conclude a contract")</f>
        <v>Obligation to conclude a contract</v>
      </c>
      <c r="F97" s="45"/>
      <c r="G97" s="61"/>
      <c r="H97" s="61"/>
      <c r="I97" s="61"/>
      <c r="J97" s="61"/>
      <c r="K97" s="123"/>
      <c r="L97" s="26"/>
    </row>
    <row r="98" spans="2:12" ht="15.75" customHeight="1" x14ac:dyDescent="0.45">
      <c r="B98" s="103"/>
      <c r="C98" s="81" t="s">
        <v>148</v>
      </c>
      <c r="D98" s="63">
        <v>8</v>
      </c>
      <c r="E98" s="78" t="s">
        <v>149</v>
      </c>
      <c r="F98" s="42"/>
      <c r="G98" s="74" t="s">
        <v>75</v>
      </c>
      <c r="H98" s="74" t="s">
        <v>75</v>
      </c>
      <c r="I98" s="74" t="s">
        <v>75</v>
      </c>
      <c r="J98" s="74" t="s">
        <v>75</v>
      </c>
      <c r="K98" s="75" t="s">
        <v>75</v>
      </c>
      <c r="L98" s="26"/>
    </row>
    <row r="99" spans="2:12" ht="15.75" customHeight="1" x14ac:dyDescent="0.45">
      <c r="B99" s="103"/>
      <c r="C99" s="61"/>
      <c r="D99" s="61"/>
      <c r="E99" s="77" t="str">
        <f ca="1">IFERROR(__xludf.DUMMYFUNCTION("GOOGLETRANSLATE(E98,""tr"",""en"")"),"Midterm Exam")</f>
        <v>Midterm Exam</v>
      </c>
      <c r="F99" s="45"/>
      <c r="G99" s="61"/>
      <c r="H99" s="61"/>
      <c r="I99" s="61"/>
      <c r="J99" s="61"/>
      <c r="K99" s="76"/>
      <c r="L99" s="26"/>
    </row>
    <row r="100" spans="2:12" ht="15.75" customHeight="1" x14ac:dyDescent="0.45">
      <c r="B100" s="103"/>
      <c r="C100" s="81" t="s">
        <v>150</v>
      </c>
      <c r="D100" s="63">
        <v>9</v>
      </c>
      <c r="E100" s="78" t="s">
        <v>151</v>
      </c>
      <c r="F100" s="42"/>
      <c r="G100" s="74" t="s">
        <v>75</v>
      </c>
      <c r="H100" s="74" t="s">
        <v>75</v>
      </c>
      <c r="I100" s="74" t="s">
        <v>75</v>
      </c>
      <c r="J100" s="74" t="s">
        <v>75</v>
      </c>
      <c r="K100" s="75" t="s">
        <v>75</v>
      </c>
      <c r="L100" s="26"/>
    </row>
    <row r="101" spans="2:12" ht="15.75" customHeight="1" x14ac:dyDescent="0.45">
      <c r="B101" s="103"/>
      <c r="C101" s="61"/>
      <c r="D101" s="61"/>
      <c r="E101" s="77" t="str">
        <f ca="1">IFERROR(__xludf.DUMMYFUNCTION("GOOGLETRANSLATE(E100,""tr"",""en"")"),"Representation")</f>
        <v>Representation</v>
      </c>
      <c r="F101" s="45"/>
      <c r="G101" s="61"/>
      <c r="H101" s="61"/>
      <c r="I101" s="61"/>
      <c r="J101" s="61"/>
      <c r="K101" s="76"/>
      <c r="L101" s="26"/>
    </row>
    <row r="102" spans="2:12" ht="15.75" customHeight="1" x14ac:dyDescent="0.45">
      <c r="B102" s="103"/>
      <c r="C102" s="81" t="s">
        <v>152</v>
      </c>
      <c r="D102" s="63">
        <v>10</v>
      </c>
      <c r="E102" s="78" t="s">
        <v>153</v>
      </c>
      <c r="F102" s="42"/>
      <c r="G102" s="74"/>
      <c r="H102" s="74"/>
      <c r="I102" s="74" t="s">
        <v>75</v>
      </c>
      <c r="J102" s="74"/>
      <c r="K102" s="75" t="s">
        <v>75</v>
      </c>
      <c r="L102" s="26"/>
    </row>
    <row r="103" spans="2:12" ht="15.75" customHeight="1" x14ac:dyDescent="0.45">
      <c r="B103" s="103"/>
      <c r="C103" s="61"/>
      <c r="D103" s="61"/>
      <c r="E103" s="77" t="str">
        <f ca="1">IFERROR(__xludf.DUMMYFUNCTION("GOOGLETRANSLATE(E102,""tr"",""en"")"),"Fulfillment of debts - Fulfillment modalities")</f>
        <v>Fulfillment of debts - Fulfillment modalities</v>
      </c>
      <c r="F103" s="45"/>
      <c r="G103" s="61"/>
      <c r="H103" s="61"/>
      <c r="I103" s="61"/>
      <c r="J103" s="61"/>
      <c r="K103" s="76"/>
      <c r="L103" s="26"/>
    </row>
    <row r="104" spans="2:12" ht="15.75" customHeight="1" x14ac:dyDescent="0.45">
      <c r="B104" s="103"/>
      <c r="C104" s="81" t="s">
        <v>154</v>
      </c>
      <c r="D104" s="63">
        <v>11</v>
      </c>
      <c r="E104" s="78" t="s">
        <v>153</v>
      </c>
      <c r="F104" s="42"/>
      <c r="G104" s="74"/>
      <c r="H104" s="74" t="s">
        <v>75</v>
      </c>
      <c r="I104" s="74" t="s">
        <v>75</v>
      </c>
      <c r="J104" s="74"/>
      <c r="K104" s="75" t="s">
        <v>75</v>
      </c>
      <c r="L104" s="26"/>
    </row>
    <row r="105" spans="2:12" ht="15.75" customHeight="1" x14ac:dyDescent="0.45">
      <c r="B105" s="103"/>
      <c r="C105" s="61"/>
      <c r="D105" s="61"/>
      <c r="E105" s="77" t="str">
        <f ca="1">IFERROR(__xludf.DUMMYFUNCTION("GOOGLETRANSLATE(E104,""tr"",""en"")"),"Fulfillment of debts - Fulfillment modalities")</f>
        <v>Fulfillment of debts - Fulfillment modalities</v>
      </c>
      <c r="F105" s="45"/>
      <c r="G105" s="61"/>
      <c r="H105" s="61"/>
      <c r="I105" s="61"/>
      <c r="J105" s="61"/>
      <c r="K105" s="76"/>
      <c r="L105" s="26"/>
    </row>
    <row r="106" spans="2:12" ht="15.75" customHeight="1" x14ac:dyDescent="0.45">
      <c r="B106" s="103"/>
      <c r="C106" s="81" t="s">
        <v>155</v>
      </c>
      <c r="D106" s="63">
        <v>12</v>
      </c>
      <c r="E106" s="78" t="s">
        <v>156</v>
      </c>
      <c r="F106" s="42"/>
      <c r="G106" s="74"/>
      <c r="H106" s="74" t="s">
        <v>75</v>
      </c>
      <c r="I106" s="74"/>
      <c r="J106" s="74" t="s">
        <v>75</v>
      </c>
      <c r="K106" s="75" t="s">
        <v>75</v>
      </c>
      <c r="L106" s="26"/>
    </row>
    <row r="107" spans="2:12" ht="15.75" customHeight="1" x14ac:dyDescent="0.45">
      <c r="B107" s="103"/>
      <c r="C107" s="61"/>
      <c r="D107" s="61"/>
      <c r="E107" s="77" t="str">
        <f ca="1">IFERROR(__xludf.DUMMYFUNCTION("GOOGLETRANSLATE(E106,""tr"",""en"")"),"Non-performance of debts")</f>
        <v>Non-performance of debts</v>
      </c>
      <c r="F107" s="45"/>
      <c r="G107" s="61"/>
      <c r="H107" s="61"/>
      <c r="I107" s="61"/>
      <c r="J107" s="61"/>
      <c r="K107" s="76"/>
      <c r="L107" s="26"/>
    </row>
    <row r="108" spans="2:12" ht="15.75" customHeight="1" x14ac:dyDescent="0.45">
      <c r="B108" s="103"/>
      <c r="C108" s="81" t="s">
        <v>157</v>
      </c>
      <c r="D108" s="63">
        <v>13</v>
      </c>
      <c r="E108" s="77" t="s">
        <v>158</v>
      </c>
      <c r="F108" s="45"/>
      <c r="G108" s="74"/>
      <c r="H108" s="74" t="s">
        <v>75</v>
      </c>
      <c r="I108" s="74"/>
      <c r="J108" s="74" t="s">
        <v>75</v>
      </c>
      <c r="K108" s="75" t="s">
        <v>75</v>
      </c>
      <c r="L108" s="26"/>
    </row>
    <row r="109" spans="2:12" ht="15.75" customHeight="1" x14ac:dyDescent="0.45">
      <c r="B109" s="103"/>
      <c r="C109" s="61"/>
      <c r="D109" s="61"/>
      <c r="E109" s="77" t="str">
        <f ca="1">IFERROR(__xludf.DUMMYFUNCTION("GOOGLETRANSLATE(E108,""tr"",""en"")"),"Consequences of non-fulfillment of obligations")</f>
        <v>Consequences of non-fulfillment of obligations</v>
      </c>
      <c r="F109" s="45"/>
      <c r="G109" s="61"/>
      <c r="H109" s="61"/>
      <c r="I109" s="61"/>
      <c r="J109" s="61"/>
      <c r="K109" s="76"/>
      <c r="L109" s="26"/>
    </row>
    <row r="110" spans="2:12" ht="15.75" customHeight="1" x14ac:dyDescent="0.45">
      <c r="B110" s="103"/>
      <c r="C110" s="81" t="s">
        <v>159</v>
      </c>
      <c r="D110" s="63">
        <v>14</v>
      </c>
      <c r="E110" s="77" t="s">
        <v>160</v>
      </c>
      <c r="F110" s="45"/>
      <c r="G110" s="117"/>
      <c r="H110" s="117" t="s">
        <v>75</v>
      </c>
      <c r="I110" s="117" t="s">
        <v>75</v>
      </c>
      <c r="J110" s="117" t="s">
        <v>75</v>
      </c>
      <c r="K110" s="118" t="s">
        <v>75</v>
      </c>
      <c r="L110" s="26"/>
    </row>
    <row r="111" spans="2:12" ht="15.75" customHeight="1" x14ac:dyDescent="0.45">
      <c r="B111" s="103"/>
      <c r="C111" s="61"/>
      <c r="D111" s="61"/>
      <c r="E111" s="77" t="str">
        <f ca="1">IFERROR(__xludf.DUMMYFUNCTION("GOOGLETRANSLATE(E110,""tr"",""en"")"),"Termination of debts")</f>
        <v>Termination of debts</v>
      </c>
      <c r="F111" s="45"/>
      <c r="G111" s="61"/>
      <c r="H111" s="61"/>
      <c r="I111" s="61"/>
      <c r="J111" s="61"/>
      <c r="K111" s="76"/>
      <c r="L111" s="26"/>
    </row>
    <row r="112" spans="2:12" ht="15.75" customHeight="1" x14ac:dyDescent="0.45">
      <c r="B112" s="103"/>
      <c r="C112" s="81" t="s">
        <v>161</v>
      </c>
      <c r="D112" s="63">
        <v>15</v>
      </c>
      <c r="E112" s="79" t="s">
        <v>162</v>
      </c>
      <c r="F112" s="80"/>
      <c r="G112" s="117" t="s">
        <v>75</v>
      </c>
      <c r="H112" s="117" t="s">
        <v>75</v>
      </c>
      <c r="I112" s="117" t="s">
        <v>75</v>
      </c>
      <c r="J112" s="117" t="s">
        <v>75</v>
      </c>
      <c r="K112" s="118" t="s">
        <v>75</v>
      </c>
      <c r="L112" s="26"/>
    </row>
    <row r="113" spans="2:12" ht="15.75" customHeight="1" x14ac:dyDescent="0.45">
      <c r="B113" s="113"/>
      <c r="C113" s="61"/>
      <c r="D113" s="61"/>
      <c r="E113" s="77" t="str">
        <f ca="1">IFERROR(__xludf.DUMMYFUNCTION("GOOGLETRANSLATE(E112,""tr"",""en"")"),"Statute of Limitations")</f>
        <v>Statute of Limitations</v>
      </c>
      <c r="F113" s="45"/>
      <c r="G113" s="68"/>
      <c r="H113" s="68"/>
      <c r="I113" s="68"/>
      <c r="J113" s="68"/>
      <c r="K113" s="119"/>
      <c r="L113" s="26"/>
    </row>
    <row r="114" spans="2:12" ht="27" customHeight="1" x14ac:dyDescent="0.45">
      <c r="B114" s="102" t="s">
        <v>163</v>
      </c>
      <c r="C114" s="27" t="s">
        <v>164</v>
      </c>
      <c r="D114" s="86" t="s">
        <v>165</v>
      </c>
      <c r="E114" s="58"/>
      <c r="F114" s="27" t="s">
        <v>166</v>
      </c>
      <c r="G114" s="86" t="s">
        <v>167</v>
      </c>
      <c r="H114" s="58"/>
      <c r="I114" s="59"/>
      <c r="J114" s="124" t="s">
        <v>168</v>
      </c>
      <c r="K114" s="125"/>
    </row>
    <row r="115" spans="2:12" ht="24" customHeight="1" x14ac:dyDescent="0.45">
      <c r="B115" s="103"/>
      <c r="C115" s="81" t="s">
        <v>169</v>
      </c>
      <c r="D115" s="78" t="s">
        <v>149</v>
      </c>
      <c r="E115" s="42"/>
      <c r="F115" s="87">
        <v>0.4</v>
      </c>
      <c r="G115" s="120" t="s">
        <v>170</v>
      </c>
      <c r="H115" s="41"/>
      <c r="I115" s="42"/>
      <c r="J115" s="126" t="s">
        <v>171</v>
      </c>
      <c r="K115" s="127"/>
    </row>
    <row r="116" spans="2:12" ht="15.75" customHeight="1" x14ac:dyDescent="0.45">
      <c r="B116" s="103"/>
      <c r="C116" s="61"/>
      <c r="D116" s="77" t="s">
        <v>172</v>
      </c>
      <c r="E116" s="45"/>
      <c r="F116" s="61"/>
      <c r="G116" s="76"/>
      <c r="H116" s="44"/>
      <c r="I116" s="45"/>
      <c r="J116" s="128"/>
      <c r="K116" s="129"/>
    </row>
    <row r="117" spans="2:12" ht="26.25" customHeight="1" x14ac:dyDescent="0.45">
      <c r="B117" s="103"/>
      <c r="C117" s="81" t="s">
        <v>173</v>
      </c>
      <c r="D117" s="78" t="s">
        <v>174</v>
      </c>
      <c r="E117" s="42"/>
      <c r="F117" s="82"/>
      <c r="G117" s="120" t="s">
        <v>175</v>
      </c>
      <c r="H117" s="41"/>
      <c r="I117" s="42"/>
      <c r="J117" s="128"/>
      <c r="K117" s="129"/>
    </row>
    <row r="118" spans="2:12" ht="15.75" customHeight="1" x14ac:dyDescent="0.45">
      <c r="B118" s="103"/>
      <c r="C118" s="61"/>
      <c r="D118" s="77" t="s">
        <v>176</v>
      </c>
      <c r="E118" s="45"/>
      <c r="F118" s="61"/>
      <c r="G118" s="130" t="s">
        <v>175</v>
      </c>
      <c r="H118" s="44"/>
      <c r="I118" s="45"/>
      <c r="J118" s="128"/>
      <c r="K118" s="129"/>
    </row>
    <row r="119" spans="2:12" ht="24" customHeight="1" x14ac:dyDescent="0.45">
      <c r="B119" s="103"/>
      <c r="C119" s="81" t="s">
        <v>177</v>
      </c>
      <c r="D119" s="78" t="s">
        <v>178</v>
      </c>
      <c r="E119" s="42"/>
      <c r="F119" s="82">
        <v>0.6</v>
      </c>
      <c r="G119" s="120" t="s">
        <v>179</v>
      </c>
      <c r="H119" s="41"/>
      <c r="I119" s="42"/>
      <c r="J119" s="128"/>
      <c r="K119" s="129"/>
    </row>
    <row r="120" spans="2:12" ht="36" customHeight="1" x14ac:dyDescent="0.45">
      <c r="B120" s="103"/>
      <c r="C120" s="61"/>
      <c r="D120" s="77" t="s">
        <v>180</v>
      </c>
      <c r="E120" s="45"/>
      <c r="F120" s="61"/>
      <c r="G120" s="76"/>
      <c r="H120" s="44"/>
      <c r="I120" s="45"/>
      <c r="J120" s="128"/>
      <c r="K120" s="129"/>
    </row>
    <row r="121" spans="2:12" ht="15.75" customHeight="1" x14ac:dyDescent="0.45">
      <c r="B121" s="103"/>
      <c r="C121" s="83" t="s">
        <v>181</v>
      </c>
      <c r="D121" s="84"/>
      <c r="E121" s="84"/>
      <c r="F121" s="85"/>
      <c r="G121" s="131">
        <v>1</v>
      </c>
      <c r="H121" s="41"/>
      <c r="I121" s="41"/>
      <c r="J121" s="41"/>
      <c r="K121" s="127"/>
    </row>
    <row r="122" spans="2:12" ht="29.25" customHeight="1" x14ac:dyDescent="0.45">
      <c r="B122" s="7" t="s">
        <v>182</v>
      </c>
      <c r="C122" s="171" t="s">
        <v>183</v>
      </c>
      <c r="D122" s="97"/>
      <c r="E122" s="97"/>
      <c r="F122" s="97"/>
      <c r="G122" s="97"/>
      <c r="H122" s="97"/>
      <c r="I122" s="97"/>
      <c r="J122" s="97"/>
      <c r="K122" s="125"/>
    </row>
    <row r="123" spans="2:12" ht="15.75" customHeight="1" x14ac:dyDescent="0.45">
      <c r="B123" s="28" t="s">
        <v>184</v>
      </c>
      <c r="C123" s="77"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44"/>
      <c r="E123" s="44"/>
      <c r="F123" s="44"/>
      <c r="G123" s="44"/>
      <c r="H123" s="44"/>
      <c r="I123" s="44"/>
      <c r="J123" s="44"/>
      <c r="K123" s="45"/>
    </row>
    <row r="124" spans="2:12" ht="15.75" customHeight="1" x14ac:dyDescent="0.45">
      <c r="B124" s="101" t="s">
        <v>185</v>
      </c>
      <c r="C124" s="172" t="s">
        <v>186</v>
      </c>
      <c r="D124" s="97"/>
      <c r="E124" s="97"/>
      <c r="F124" s="97"/>
      <c r="G124" s="98"/>
      <c r="H124" s="29" t="s">
        <v>187</v>
      </c>
      <c r="I124" s="29" t="s">
        <v>188</v>
      </c>
      <c r="J124" s="29" t="s">
        <v>187</v>
      </c>
      <c r="K124" s="30" t="s">
        <v>188</v>
      </c>
    </row>
    <row r="125" spans="2:12" ht="15.75" customHeight="1" x14ac:dyDescent="0.45">
      <c r="B125" s="55"/>
      <c r="C125" s="128"/>
      <c r="D125" s="94"/>
      <c r="E125" s="94"/>
      <c r="F125" s="94"/>
      <c r="G125" s="80"/>
      <c r="H125" s="31" t="s">
        <v>189</v>
      </c>
      <c r="I125" s="31" t="s">
        <v>190</v>
      </c>
      <c r="J125" s="31" t="s">
        <v>189</v>
      </c>
      <c r="K125" s="32" t="s">
        <v>190</v>
      </c>
    </row>
    <row r="126" spans="2:12" ht="15" customHeight="1" x14ac:dyDescent="0.45">
      <c r="B126" s="55"/>
      <c r="C126" s="128"/>
      <c r="D126" s="94"/>
      <c r="E126" s="94"/>
      <c r="F126" s="94"/>
      <c r="G126" s="80"/>
      <c r="H126" s="33" t="s">
        <v>191</v>
      </c>
      <c r="I126" s="33" t="s">
        <v>175</v>
      </c>
      <c r="J126" s="33" t="s">
        <v>192</v>
      </c>
      <c r="K126" s="34" t="s">
        <v>193</v>
      </c>
    </row>
    <row r="127" spans="2:12" ht="15.75" customHeight="1" x14ac:dyDescent="0.45">
      <c r="B127" s="55"/>
      <c r="C127" s="173"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94"/>
      <c r="E127" s="94"/>
      <c r="F127" s="94"/>
      <c r="G127" s="80"/>
      <c r="H127" s="33" t="s">
        <v>194</v>
      </c>
      <c r="I127" s="33" t="s">
        <v>195</v>
      </c>
      <c r="J127" s="33" t="s">
        <v>196</v>
      </c>
      <c r="K127" s="34" t="s">
        <v>197</v>
      </c>
    </row>
    <row r="128" spans="2:12" ht="15.75" customHeight="1" x14ac:dyDescent="0.45">
      <c r="B128" s="55"/>
      <c r="C128" s="128"/>
      <c r="D128" s="94"/>
      <c r="E128" s="94"/>
      <c r="F128" s="94"/>
      <c r="G128" s="80"/>
      <c r="H128" s="33" t="s">
        <v>198</v>
      </c>
      <c r="I128" s="33" t="s">
        <v>199</v>
      </c>
      <c r="J128" s="33" t="s">
        <v>200</v>
      </c>
      <c r="K128" s="34" t="s">
        <v>201</v>
      </c>
    </row>
    <row r="129" spans="2:11" ht="15.75" customHeight="1" x14ac:dyDescent="0.45">
      <c r="B129" s="55"/>
      <c r="C129" s="128"/>
      <c r="D129" s="94"/>
      <c r="E129" s="94"/>
      <c r="F129" s="94"/>
      <c r="G129" s="80"/>
      <c r="H129" s="33" t="s">
        <v>202</v>
      </c>
      <c r="I129" s="33" t="s">
        <v>203</v>
      </c>
      <c r="J129" s="33" t="s">
        <v>204</v>
      </c>
      <c r="K129" s="34" t="s">
        <v>205</v>
      </c>
    </row>
    <row r="130" spans="2:11" ht="15.75" customHeight="1" x14ac:dyDescent="0.45">
      <c r="B130" s="55"/>
      <c r="C130" s="128"/>
      <c r="D130" s="94"/>
      <c r="E130" s="94"/>
      <c r="F130" s="94"/>
      <c r="G130" s="80"/>
      <c r="H130" s="33" t="s">
        <v>206</v>
      </c>
      <c r="I130" s="33" t="s">
        <v>207</v>
      </c>
      <c r="J130" s="33" t="s">
        <v>208</v>
      </c>
      <c r="K130" s="34" t="s">
        <v>209</v>
      </c>
    </row>
    <row r="131" spans="2:11" ht="27" customHeight="1" x14ac:dyDescent="0.45">
      <c r="B131" s="55"/>
      <c r="C131" s="76"/>
      <c r="D131" s="44"/>
      <c r="E131" s="44"/>
      <c r="F131" s="44"/>
      <c r="G131" s="45"/>
      <c r="H131" s="35" t="s">
        <v>210</v>
      </c>
      <c r="I131" s="35" t="s">
        <v>211</v>
      </c>
      <c r="J131" s="35" t="s">
        <v>212</v>
      </c>
      <c r="K131" s="36" t="s">
        <v>213</v>
      </c>
    </row>
    <row r="132" spans="2:11" ht="36" customHeight="1" x14ac:dyDescent="0.45">
      <c r="B132" s="104" t="s">
        <v>214</v>
      </c>
      <c r="C132" s="37" t="s">
        <v>164</v>
      </c>
      <c r="D132" s="88" t="s">
        <v>215</v>
      </c>
      <c r="E132" s="59"/>
      <c r="F132" s="86" t="s">
        <v>216</v>
      </c>
      <c r="G132" s="58"/>
      <c r="H132" s="58"/>
      <c r="I132" s="58"/>
      <c r="J132" s="59"/>
      <c r="K132" s="10" t="s">
        <v>217</v>
      </c>
    </row>
    <row r="133" spans="2:11" ht="15.75" customHeight="1" x14ac:dyDescent="0.45">
      <c r="B133" s="103"/>
      <c r="C133" s="174" t="s">
        <v>218</v>
      </c>
      <c r="D133" s="164"/>
      <c r="E133" s="164"/>
      <c r="F133" s="164"/>
      <c r="G133" s="164"/>
      <c r="H133" s="164"/>
      <c r="I133" s="164"/>
      <c r="J133" s="164"/>
      <c r="K133" s="166"/>
    </row>
    <row r="134" spans="2:11" ht="15.75" customHeight="1" x14ac:dyDescent="0.45">
      <c r="B134" s="103"/>
      <c r="C134" s="81">
        <v>1</v>
      </c>
      <c r="D134" s="89" t="s">
        <v>219</v>
      </c>
      <c r="E134" s="42"/>
      <c r="F134" s="148"/>
      <c r="G134" s="41"/>
      <c r="H134" s="41"/>
      <c r="I134" s="41"/>
      <c r="J134" s="42"/>
      <c r="K134" s="175">
        <v>42</v>
      </c>
    </row>
    <row r="135" spans="2:11" ht="15.75" customHeight="1" x14ac:dyDescent="0.45">
      <c r="B135" s="103"/>
      <c r="C135" s="61"/>
      <c r="D135" s="90" t="s">
        <v>220</v>
      </c>
      <c r="E135" s="45"/>
      <c r="F135" s="43"/>
      <c r="G135" s="44"/>
      <c r="H135" s="44"/>
      <c r="I135" s="44"/>
      <c r="J135" s="45"/>
      <c r="K135" s="62"/>
    </row>
    <row r="136" spans="2:11" ht="15.75" customHeight="1" x14ac:dyDescent="0.45">
      <c r="B136" s="103"/>
      <c r="C136" s="81">
        <v>2</v>
      </c>
      <c r="D136" s="91" t="s">
        <v>221</v>
      </c>
      <c r="E136" s="42"/>
      <c r="F136" s="148"/>
      <c r="G136" s="41"/>
      <c r="H136" s="41"/>
      <c r="I136" s="41"/>
      <c r="J136" s="42"/>
      <c r="K136" s="175"/>
    </row>
    <row r="137" spans="2:11" ht="15.75" customHeight="1" x14ac:dyDescent="0.45">
      <c r="B137" s="103"/>
      <c r="C137" s="61"/>
      <c r="D137" s="92" t="s">
        <v>222</v>
      </c>
      <c r="E137" s="45"/>
      <c r="F137" s="43"/>
      <c r="G137" s="44"/>
      <c r="H137" s="44"/>
      <c r="I137" s="44"/>
      <c r="J137" s="45"/>
      <c r="K137" s="62"/>
    </row>
    <row r="138" spans="2:11" ht="15.75" customHeight="1" x14ac:dyDescent="0.45">
      <c r="B138" s="103"/>
      <c r="C138" s="81">
        <v>3</v>
      </c>
      <c r="D138" s="91" t="s">
        <v>223</v>
      </c>
      <c r="E138" s="42"/>
      <c r="F138" s="148"/>
      <c r="G138" s="41"/>
      <c r="H138" s="41"/>
      <c r="I138" s="41"/>
      <c r="J138" s="42"/>
      <c r="K138" s="175">
        <v>28</v>
      </c>
    </row>
    <row r="139" spans="2:11" ht="15" customHeight="1" x14ac:dyDescent="0.45">
      <c r="B139" s="103"/>
      <c r="C139" s="61"/>
      <c r="D139" s="92" t="s">
        <v>224</v>
      </c>
      <c r="E139" s="45"/>
      <c r="F139" s="43"/>
      <c r="G139" s="44"/>
      <c r="H139" s="44"/>
      <c r="I139" s="44"/>
      <c r="J139" s="45"/>
      <c r="K139" s="62"/>
    </row>
    <row r="140" spans="2:11" ht="15.75" customHeight="1" x14ac:dyDescent="0.45">
      <c r="B140" s="103"/>
      <c r="C140" s="81">
        <v>4</v>
      </c>
      <c r="D140" s="91" t="s">
        <v>225</v>
      </c>
      <c r="E140" s="42"/>
      <c r="F140" s="148"/>
      <c r="G140" s="41"/>
      <c r="H140" s="41"/>
      <c r="I140" s="41"/>
      <c r="J140" s="42"/>
      <c r="K140" s="175"/>
    </row>
    <row r="141" spans="2:11" ht="15.75" customHeight="1" x14ac:dyDescent="0.45">
      <c r="B141" s="103"/>
      <c r="C141" s="61"/>
      <c r="D141" s="92" t="s">
        <v>226</v>
      </c>
      <c r="E141" s="45"/>
      <c r="F141" s="43"/>
      <c r="G141" s="44"/>
      <c r="H141" s="44"/>
      <c r="I141" s="44"/>
      <c r="J141" s="45"/>
      <c r="K141" s="62"/>
    </row>
    <row r="142" spans="2:11" ht="15.75" customHeight="1" x14ac:dyDescent="0.45">
      <c r="B142" s="103"/>
      <c r="C142" s="81">
        <v>5</v>
      </c>
      <c r="D142" s="91" t="s">
        <v>227</v>
      </c>
      <c r="E142" s="42"/>
      <c r="F142" s="148"/>
      <c r="G142" s="41"/>
      <c r="H142" s="41"/>
      <c r="I142" s="41"/>
      <c r="J142" s="42"/>
      <c r="K142" s="175"/>
    </row>
    <row r="143" spans="2:11" ht="15.75" customHeight="1" x14ac:dyDescent="0.45">
      <c r="B143" s="103"/>
      <c r="C143" s="61"/>
      <c r="D143" s="92" t="s">
        <v>228</v>
      </c>
      <c r="E143" s="45"/>
      <c r="F143" s="43"/>
      <c r="G143" s="44"/>
      <c r="H143" s="44"/>
      <c r="I143" s="44"/>
      <c r="J143" s="45"/>
      <c r="K143" s="62"/>
    </row>
    <row r="144" spans="2:11" ht="15.75" customHeight="1" x14ac:dyDescent="0.45">
      <c r="B144" s="103"/>
      <c r="C144" s="81">
        <v>6</v>
      </c>
      <c r="D144" s="91" t="s">
        <v>229</v>
      </c>
      <c r="E144" s="42"/>
      <c r="F144" s="148"/>
      <c r="G144" s="41"/>
      <c r="H144" s="41"/>
      <c r="I144" s="41"/>
      <c r="J144" s="42"/>
      <c r="K144" s="175"/>
    </row>
    <row r="145" spans="2:11" ht="15.75" customHeight="1" x14ac:dyDescent="0.45">
      <c r="B145" s="103"/>
      <c r="C145" s="61"/>
      <c r="D145" s="92" t="s">
        <v>230</v>
      </c>
      <c r="E145" s="45"/>
      <c r="F145" s="43"/>
      <c r="G145" s="44"/>
      <c r="H145" s="44"/>
      <c r="I145" s="44"/>
      <c r="J145" s="45"/>
      <c r="K145" s="62"/>
    </row>
    <row r="146" spans="2:11" ht="15.75" customHeight="1" x14ac:dyDescent="0.45">
      <c r="B146" s="103"/>
      <c r="C146" s="174" t="s">
        <v>231</v>
      </c>
      <c r="D146" s="164"/>
      <c r="E146" s="164"/>
      <c r="F146" s="164"/>
      <c r="G146" s="164"/>
      <c r="H146" s="164"/>
      <c r="I146" s="164"/>
      <c r="J146" s="164"/>
      <c r="K146" s="166"/>
    </row>
    <row r="147" spans="2:11" ht="15.75" customHeight="1" x14ac:dyDescent="0.45">
      <c r="B147" s="103"/>
      <c r="C147" s="81">
        <v>7</v>
      </c>
      <c r="D147" s="89" t="s">
        <v>149</v>
      </c>
      <c r="E147" s="42"/>
      <c r="F147" s="148"/>
      <c r="G147" s="41"/>
      <c r="H147" s="41"/>
      <c r="I147" s="41"/>
      <c r="J147" s="42"/>
      <c r="K147" s="176">
        <v>2</v>
      </c>
    </row>
    <row r="148" spans="2:11" ht="15.75" customHeight="1" x14ac:dyDescent="0.45">
      <c r="B148" s="103"/>
      <c r="C148" s="61"/>
      <c r="D148" s="90" t="s">
        <v>172</v>
      </c>
      <c r="E148" s="45"/>
      <c r="F148" s="43"/>
      <c r="G148" s="44"/>
      <c r="H148" s="44"/>
      <c r="I148" s="44"/>
      <c r="J148" s="45"/>
      <c r="K148" s="62"/>
    </row>
    <row r="149" spans="2:11" ht="15.75" customHeight="1" x14ac:dyDescent="0.45">
      <c r="B149" s="103"/>
      <c r="C149" s="81">
        <v>9</v>
      </c>
      <c r="D149" s="89" t="s">
        <v>232</v>
      </c>
      <c r="E149" s="42"/>
      <c r="F149" s="148"/>
      <c r="G149" s="41"/>
      <c r="H149" s="41"/>
      <c r="I149" s="41"/>
      <c r="J149" s="42"/>
      <c r="K149" s="176">
        <v>10</v>
      </c>
    </row>
    <row r="150" spans="2:11" ht="15.75" customHeight="1" x14ac:dyDescent="0.45">
      <c r="B150" s="103"/>
      <c r="C150" s="61"/>
      <c r="D150" s="90" t="s">
        <v>233</v>
      </c>
      <c r="E150" s="45"/>
      <c r="F150" s="43"/>
      <c r="G150" s="44"/>
      <c r="H150" s="44"/>
      <c r="I150" s="44"/>
      <c r="J150" s="45"/>
      <c r="K150" s="62"/>
    </row>
    <row r="151" spans="2:11" ht="15.75" customHeight="1" x14ac:dyDescent="0.45">
      <c r="B151" s="103"/>
      <c r="C151" s="81">
        <v>10</v>
      </c>
      <c r="D151" s="89" t="s">
        <v>234</v>
      </c>
      <c r="E151" s="42"/>
      <c r="F151" s="148"/>
      <c r="G151" s="41"/>
      <c r="H151" s="41"/>
      <c r="I151" s="41"/>
      <c r="J151" s="42"/>
      <c r="K151" s="176">
        <v>96</v>
      </c>
    </row>
    <row r="152" spans="2:11" ht="15.75" customHeight="1" x14ac:dyDescent="0.45">
      <c r="B152" s="103"/>
      <c r="C152" s="61"/>
      <c r="D152" s="90" t="s">
        <v>235</v>
      </c>
      <c r="E152" s="45"/>
      <c r="F152" s="43"/>
      <c r="G152" s="44"/>
      <c r="H152" s="44"/>
      <c r="I152" s="44"/>
      <c r="J152" s="45"/>
      <c r="K152" s="62"/>
    </row>
    <row r="153" spans="2:11" ht="15.75" customHeight="1" x14ac:dyDescent="0.45">
      <c r="B153" s="103"/>
      <c r="C153" s="81">
        <v>11</v>
      </c>
      <c r="D153" s="89" t="s">
        <v>178</v>
      </c>
      <c r="E153" s="42"/>
      <c r="F153" s="148"/>
      <c r="G153" s="41"/>
      <c r="H153" s="41"/>
      <c r="I153" s="41"/>
      <c r="J153" s="42"/>
      <c r="K153" s="176">
        <v>2</v>
      </c>
    </row>
    <row r="154" spans="2:11" ht="15.75" customHeight="1" x14ac:dyDescent="0.45">
      <c r="B154" s="103"/>
      <c r="C154" s="61"/>
      <c r="D154" s="90" t="s">
        <v>180</v>
      </c>
      <c r="E154" s="45"/>
      <c r="F154" s="43"/>
      <c r="G154" s="44"/>
      <c r="H154" s="44"/>
      <c r="I154" s="44"/>
      <c r="J154" s="45"/>
      <c r="K154" s="62"/>
    </row>
    <row r="155" spans="2:11" ht="15.75" customHeight="1" x14ac:dyDescent="0.45">
      <c r="B155" s="103"/>
      <c r="C155" s="81">
        <v>12</v>
      </c>
      <c r="D155" s="89" t="s">
        <v>236</v>
      </c>
      <c r="E155" s="42"/>
      <c r="F155" s="148"/>
      <c r="G155" s="41"/>
      <c r="H155" s="41"/>
      <c r="I155" s="41"/>
      <c r="J155" s="42"/>
      <c r="K155" s="176"/>
    </row>
    <row r="156" spans="2:11" ht="15.75" customHeight="1" x14ac:dyDescent="0.45">
      <c r="B156" s="103"/>
      <c r="C156" s="61"/>
      <c r="D156" s="90" t="s">
        <v>237</v>
      </c>
      <c r="E156" s="45"/>
      <c r="F156" s="43"/>
      <c r="G156" s="44"/>
      <c r="H156" s="44"/>
      <c r="I156" s="44"/>
      <c r="J156" s="45"/>
      <c r="K156" s="62"/>
    </row>
    <row r="157" spans="2:11" ht="15.75" customHeight="1" x14ac:dyDescent="0.45">
      <c r="B157" s="103"/>
      <c r="C157" s="162" t="s">
        <v>238</v>
      </c>
      <c r="D157" s="41"/>
      <c r="E157" s="41"/>
      <c r="F157" s="41"/>
      <c r="G157" s="41"/>
      <c r="H157" s="41"/>
      <c r="I157" s="41"/>
      <c r="J157" s="42"/>
      <c r="K157" s="38">
        <v>180</v>
      </c>
    </row>
    <row r="158" spans="2:11" ht="15.75" customHeight="1" x14ac:dyDescent="0.45">
      <c r="B158" s="48" t="s">
        <v>239</v>
      </c>
      <c r="C158" s="49"/>
      <c r="D158" s="49"/>
      <c r="E158" s="49"/>
      <c r="F158" s="49"/>
      <c r="G158" s="49"/>
      <c r="H158" s="49"/>
      <c r="I158" s="49"/>
      <c r="J158" s="49"/>
      <c r="K158" s="50"/>
    </row>
    <row r="159" spans="2:11" ht="15.75" customHeight="1" x14ac:dyDescent="0.45">
      <c r="B159" s="51" t="s">
        <v>240</v>
      </c>
      <c r="C159" s="52"/>
      <c r="D159" s="52"/>
      <c r="E159" s="52"/>
      <c r="F159" s="52"/>
      <c r="G159" s="52"/>
      <c r="H159" s="52"/>
      <c r="I159" s="52"/>
      <c r="J159" s="52"/>
      <c r="K159" s="53"/>
    </row>
    <row r="160" spans="2:11" ht="26.25" customHeight="1" x14ac:dyDescent="0.45">
      <c r="B160" s="100" t="s">
        <v>241</v>
      </c>
      <c r="C160" s="90" t="s">
        <v>242</v>
      </c>
      <c r="D160" s="45"/>
      <c r="E160" s="43" t="s">
        <v>243</v>
      </c>
      <c r="F160" s="44"/>
      <c r="G160" s="44"/>
      <c r="H160" s="44"/>
      <c r="I160" s="44"/>
      <c r="J160" s="44"/>
      <c r="K160" s="147"/>
    </row>
    <row r="161" spans="2:11" ht="26.25" customHeight="1" x14ac:dyDescent="0.45">
      <c r="B161" s="55"/>
      <c r="C161" s="114" t="s">
        <v>244</v>
      </c>
      <c r="D161" s="115"/>
      <c r="E161" s="163" t="s">
        <v>245</v>
      </c>
      <c r="F161" s="164"/>
      <c r="G161" s="115"/>
      <c r="H161" s="114" t="s">
        <v>246</v>
      </c>
      <c r="I161" s="115"/>
      <c r="J161" s="165" t="s">
        <v>247</v>
      </c>
      <c r="K161" s="166"/>
    </row>
    <row r="162" spans="2:11" ht="15.75" customHeight="1" x14ac:dyDescent="0.45">
      <c r="B162" s="55"/>
      <c r="C162" s="89" t="s">
        <v>248</v>
      </c>
      <c r="D162" s="42"/>
      <c r="E162" s="40" t="s">
        <v>249</v>
      </c>
      <c r="F162" s="41"/>
      <c r="G162" s="41"/>
      <c r="H162" s="41"/>
      <c r="I162" s="41"/>
      <c r="J162" s="41"/>
      <c r="K162" s="127"/>
    </row>
    <row r="163" spans="2:11" ht="25.5" customHeight="1" x14ac:dyDescent="0.45">
      <c r="B163" s="56"/>
      <c r="C163" s="116" t="s">
        <v>237</v>
      </c>
      <c r="D163" s="107"/>
      <c r="E163" s="43" t="str">
        <f ca="1">IFERROR(__xludf.DUMMYFUNCTION("GOOGLETRANSLATE(E162,""tr"",""en"")"),"Monday: 15:00-16:00, Tuesday: 10:00-11:00")</f>
        <v>Monday: 15:00-16:00, Tuesday: 10:00-11:00</v>
      </c>
      <c r="F163" s="44"/>
      <c r="G163" s="44"/>
      <c r="H163" s="44"/>
      <c r="I163" s="44"/>
      <c r="J163" s="44"/>
      <c r="K163" s="45"/>
    </row>
    <row r="164" spans="2:11" ht="24.75" customHeight="1" x14ac:dyDescent="0.45">
      <c r="B164" s="101" t="s">
        <v>250</v>
      </c>
      <c r="C164" s="88" t="s">
        <v>251</v>
      </c>
      <c r="D164" s="59"/>
      <c r="E164" s="96" t="s">
        <v>252</v>
      </c>
      <c r="F164" s="97"/>
      <c r="G164" s="97"/>
      <c r="H164" s="97"/>
      <c r="I164" s="97"/>
      <c r="J164" s="97"/>
      <c r="K164" s="125"/>
    </row>
    <row r="165" spans="2:11" ht="78" customHeight="1" x14ac:dyDescent="0.45">
      <c r="B165" s="56"/>
      <c r="C165" s="108" t="s">
        <v>253</v>
      </c>
      <c r="D165" s="85"/>
      <c r="E165" s="168" t="s">
        <v>254</v>
      </c>
      <c r="F165" s="84"/>
      <c r="G165" s="84"/>
      <c r="H165" s="84"/>
      <c r="I165" s="84"/>
      <c r="J165" s="84"/>
      <c r="K165" s="169"/>
    </row>
    <row r="166" spans="2:11" ht="41.25" customHeight="1" x14ac:dyDescent="0.45">
      <c r="B166" s="100" t="s">
        <v>255</v>
      </c>
      <c r="C166" s="109" t="s">
        <v>256</v>
      </c>
      <c r="D166" s="98"/>
      <c r="E166" s="170" t="s">
        <v>257</v>
      </c>
      <c r="F166" s="97"/>
      <c r="G166" s="97"/>
      <c r="H166" s="97"/>
      <c r="I166" s="97"/>
      <c r="J166" s="97"/>
      <c r="K166" s="125"/>
    </row>
    <row r="167" spans="2:11" ht="41.25" customHeight="1" x14ac:dyDescent="0.45">
      <c r="B167" s="55"/>
      <c r="C167" s="110" t="s">
        <v>258</v>
      </c>
      <c r="D167" s="45"/>
      <c r="E167" s="77" t="str">
        <f ca="1">IFERROR(__xludf.DUMMYFUNCTION("GOOGLETRANSLATE(E166,""tr"",""en"")"),"Violations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7" s="44"/>
      <c r="G167" s="44"/>
      <c r="H167" s="44"/>
      <c r="I167" s="44"/>
      <c r="J167" s="44"/>
      <c r="K167" s="45"/>
    </row>
    <row r="168" spans="2:11" ht="15.75" customHeight="1" x14ac:dyDescent="0.45">
      <c r="B168" s="55"/>
      <c r="C168" s="105" t="s">
        <v>259</v>
      </c>
      <c r="D168" s="42"/>
      <c r="E168" s="152" t="s">
        <v>260</v>
      </c>
      <c r="F168" s="41"/>
      <c r="G168" s="41"/>
      <c r="H168" s="41"/>
      <c r="I168" s="41"/>
      <c r="J168" s="41"/>
      <c r="K168" s="127"/>
    </row>
    <row r="169" spans="2:11" ht="15.75" customHeight="1" x14ac:dyDescent="0.45">
      <c r="B169" s="55"/>
      <c r="C169" s="111" t="s">
        <v>261</v>
      </c>
      <c r="D169" s="45"/>
      <c r="E169" s="77"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44"/>
      <c r="G169" s="44"/>
      <c r="H169" s="44"/>
      <c r="I169" s="44"/>
      <c r="J169" s="44"/>
      <c r="K169" s="45"/>
    </row>
    <row r="170" spans="2:11" ht="15.75" customHeight="1" x14ac:dyDescent="0.45">
      <c r="B170" s="55"/>
      <c r="C170" s="105" t="s">
        <v>262</v>
      </c>
      <c r="D170" s="42"/>
      <c r="E170" s="152" t="s">
        <v>263</v>
      </c>
      <c r="F170" s="41"/>
      <c r="G170" s="41"/>
      <c r="H170" s="41"/>
      <c r="I170" s="41"/>
      <c r="J170" s="41"/>
      <c r="K170" s="127"/>
    </row>
    <row r="171" spans="2:11" ht="15.75" customHeight="1" x14ac:dyDescent="0.45">
      <c r="B171" s="55"/>
      <c r="C171" s="110" t="s">
        <v>264</v>
      </c>
      <c r="D171" s="45"/>
      <c r="E171" s="77" t="str">
        <f ca="1">IFERROR(__xludf.DUMMYFUNCTION("GOOGLETRANSLATE(E170,""tr"",""en"")"),"The course does not require any special security measures.")</f>
        <v>The course does not require any special security measures.</v>
      </c>
      <c r="F171" s="44"/>
      <c r="G171" s="44"/>
      <c r="H171" s="44"/>
      <c r="I171" s="44"/>
      <c r="J171" s="44"/>
      <c r="K171" s="45"/>
    </row>
    <row r="172" spans="2:11" ht="15.75" customHeight="1" x14ac:dyDescent="0.45">
      <c r="B172" s="55"/>
      <c r="C172" s="105" t="s">
        <v>265</v>
      </c>
      <c r="D172" s="42"/>
      <c r="E172" s="152" t="s">
        <v>266</v>
      </c>
      <c r="F172" s="41"/>
      <c r="G172" s="41"/>
      <c r="H172" s="41"/>
      <c r="I172" s="41"/>
      <c r="J172" s="41"/>
      <c r="K172" s="127"/>
    </row>
    <row r="173" spans="2:11" ht="15.75" customHeight="1" x14ac:dyDescent="0.45">
      <c r="B173" s="56"/>
      <c r="C173" s="106" t="s">
        <v>267</v>
      </c>
      <c r="D173" s="107"/>
      <c r="E173" s="77"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44"/>
      <c r="G173" s="44"/>
      <c r="H173" s="44"/>
      <c r="I173" s="44"/>
      <c r="J173" s="44"/>
      <c r="K173" s="45"/>
    </row>
    <row r="174" spans="2:11" ht="15.75" customHeight="1" x14ac:dyDescent="0.45">
      <c r="B174" s="1" t="s">
        <v>268</v>
      </c>
      <c r="C174" s="2"/>
      <c r="D174" s="2"/>
      <c r="E174" s="2"/>
      <c r="F174" s="2"/>
      <c r="G174" s="2"/>
      <c r="H174" s="2"/>
      <c r="I174" s="2"/>
      <c r="J174" s="2"/>
      <c r="K174" s="2"/>
    </row>
    <row r="175" spans="2:11" ht="15.75" customHeight="1" x14ac:dyDescent="0.45">
      <c r="B175" s="39"/>
      <c r="C175" s="2"/>
      <c r="D175" s="2"/>
      <c r="E175" s="2"/>
      <c r="F175" s="2"/>
      <c r="G175" s="2"/>
      <c r="H175" s="2"/>
      <c r="I175" s="2"/>
      <c r="J175" s="2"/>
      <c r="K175" s="2"/>
    </row>
    <row r="176" spans="2:11" ht="15.75" customHeight="1" x14ac:dyDescent="0.45">
      <c r="B176" s="167"/>
      <c r="C176" s="94"/>
      <c r="D176" s="94"/>
      <c r="E176" s="94"/>
      <c r="F176" s="94"/>
      <c r="G176" s="94"/>
      <c r="H176" s="94"/>
      <c r="I176" s="2"/>
      <c r="J176" s="2"/>
      <c r="K176" s="2"/>
    </row>
    <row r="177" spans="2:11" ht="15.75" customHeight="1" x14ac:dyDescent="0.45">
      <c r="B177" s="1"/>
      <c r="C177" s="2"/>
      <c r="D177" s="2"/>
      <c r="E177" s="2"/>
      <c r="F177" s="2"/>
      <c r="G177" s="2"/>
      <c r="H177" s="2"/>
      <c r="I177" s="2"/>
      <c r="J177" s="2"/>
      <c r="K177" s="2"/>
    </row>
    <row r="178" spans="2:11" ht="15.75" customHeight="1" x14ac:dyDescent="0.45">
      <c r="B178" s="1"/>
      <c r="C178" s="2"/>
      <c r="D178" s="2"/>
      <c r="E178" s="2"/>
      <c r="F178" s="2"/>
      <c r="G178" s="2"/>
      <c r="H178" s="2"/>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row r="376" spans="2:11" ht="15.75" customHeight="1" x14ac:dyDescent="0.45"/>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0">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7:J137"/>
    <mergeCell ref="F138:J138"/>
    <mergeCell ref="F139:J139"/>
    <mergeCell ref="F140:J140"/>
    <mergeCell ref="F141:J141"/>
    <mergeCell ref="F142:J142"/>
    <mergeCell ref="F143:J143"/>
    <mergeCell ref="F144:J144"/>
    <mergeCell ref="F145:J145"/>
    <mergeCell ref="C123:K123"/>
    <mergeCell ref="C124:G126"/>
    <mergeCell ref="C127:G131"/>
    <mergeCell ref="F132:J132"/>
    <mergeCell ref="C133:K133"/>
    <mergeCell ref="F134:J134"/>
    <mergeCell ref="K134:K135"/>
    <mergeCell ref="F135:J135"/>
    <mergeCell ref="F136:J136"/>
    <mergeCell ref="G106:G107"/>
    <mergeCell ref="H106:H107"/>
    <mergeCell ref="I106:I107"/>
    <mergeCell ref="J106:J107"/>
    <mergeCell ref="K106:K107"/>
    <mergeCell ref="G108:G109"/>
    <mergeCell ref="J108:J109"/>
    <mergeCell ref="K108:K109"/>
    <mergeCell ref="C122:K122"/>
    <mergeCell ref="E163:K163"/>
    <mergeCell ref="E164:K164"/>
    <mergeCell ref="E172:K172"/>
    <mergeCell ref="E173:K173"/>
    <mergeCell ref="B176:H176"/>
    <mergeCell ref="E165:K165"/>
    <mergeCell ref="E166:K166"/>
    <mergeCell ref="E167:K167"/>
    <mergeCell ref="E168:K168"/>
    <mergeCell ref="E169:K169"/>
    <mergeCell ref="E170:K170"/>
    <mergeCell ref="E171:K171"/>
    <mergeCell ref="F156:J156"/>
    <mergeCell ref="C157:J157"/>
    <mergeCell ref="B158:K158"/>
    <mergeCell ref="B159:K159"/>
    <mergeCell ref="E160:K160"/>
    <mergeCell ref="E161:G161"/>
    <mergeCell ref="H161:I161"/>
    <mergeCell ref="J161:K161"/>
    <mergeCell ref="E162:K162"/>
    <mergeCell ref="I61:I62"/>
    <mergeCell ref="J61:J62"/>
    <mergeCell ref="K61:K62"/>
    <mergeCell ref="J63:J64"/>
    <mergeCell ref="K63:K64"/>
    <mergeCell ref="I63:I64"/>
    <mergeCell ref="I65:I66"/>
    <mergeCell ref="J65:J66"/>
    <mergeCell ref="K65:K66"/>
    <mergeCell ref="K55:K56"/>
    <mergeCell ref="D57:F57"/>
    <mergeCell ref="G57:G58"/>
    <mergeCell ref="H57:H58"/>
    <mergeCell ref="I57:I58"/>
    <mergeCell ref="J57:J58"/>
    <mergeCell ref="K57:K58"/>
    <mergeCell ref="I59:I60"/>
    <mergeCell ref="J59:J60"/>
    <mergeCell ref="H53:H54"/>
    <mergeCell ref="I53:I54"/>
    <mergeCell ref="J53:J54"/>
    <mergeCell ref="D52:F52"/>
    <mergeCell ref="D53:F53"/>
    <mergeCell ref="D55:F55"/>
    <mergeCell ref="G55:G56"/>
    <mergeCell ref="D56:F56"/>
    <mergeCell ref="H55:H56"/>
    <mergeCell ref="I55:I56"/>
    <mergeCell ref="J55:J56"/>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D43:K43"/>
    <mergeCell ref="D44:K44"/>
    <mergeCell ref="D36:K36"/>
    <mergeCell ref="D37:K37"/>
    <mergeCell ref="D38:K38"/>
    <mergeCell ref="D39:K39"/>
    <mergeCell ref="D40:K40"/>
    <mergeCell ref="D41:K41"/>
    <mergeCell ref="D42:K42"/>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C164:D164"/>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G121:K121"/>
    <mergeCell ref="F153:J153"/>
    <mergeCell ref="F154:J154"/>
    <mergeCell ref="F155:J155"/>
    <mergeCell ref="C142:C143"/>
    <mergeCell ref="C149:C150"/>
    <mergeCell ref="C151:C152"/>
    <mergeCell ref="C153:C154"/>
    <mergeCell ref="C155:C156"/>
    <mergeCell ref="C160:D160"/>
    <mergeCell ref="C161:D161"/>
    <mergeCell ref="C162:D162"/>
    <mergeCell ref="C163:D163"/>
    <mergeCell ref="C110:C111"/>
    <mergeCell ref="D110:D111"/>
    <mergeCell ref="C112:C113"/>
    <mergeCell ref="D112:D113"/>
    <mergeCell ref="B73:B80"/>
    <mergeCell ref="B83:B113"/>
    <mergeCell ref="C100:C101"/>
    <mergeCell ref="C102:C103"/>
    <mergeCell ref="C104:C105"/>
    <mergeCell ref="C106:C107"/>
    <mergeCell ref="D106:D107"/>
    <mergeCell ref="C92:C93"/>
    <mergeCell ref="C94:C95"/>
    <mergeCell ref="C86:C87"/>
    <mergeCell ref="D86:D87"/>
    <mergeCell ref="C88:C89"/>
    <mergeCell ref="D88:D89"/>
    <mergeCell ref="C90:C91"/>
    <mergeCell ref="D90:D91"/>
    <mergeCell ref="D92:D93"/>
    <mergeCell ref="D94:D95"/>
    <mergeCell ref="C144:C145"/>
    <mergeCell ref="C147:C148"/>
    <mergeCell ref="B160:B163"/>
    <mergeCell ref="B164:B165"/>
    <mergeCell ref="B166:B173"/>
    <mergeCell ref="B114:B121"/>
    <mergeCell ref="C115:C116"/>
    <mergeCell ref="C117:C118"/>
    <mergeCell ref="C119:C120"/>
    <mergeCell ref="B124:B131"/>
    <mergeCell ref="B132:B157"/>
    <mergeCell ref="C134:C135"/>
    <mergeCell ref="C172:D172"/>
    <mergeCell ref="C173:D173"/>
    <mergeCell ref="C165:D165"/>
    <mergeCell ref="C166:D166"/>
    <mergeCell ref="C167:D167"/>
    <mergeCell ref="C168:D168"/>
    <mergeCell ref="C169:D169"/>
    <mergeCell ref="C170:D170"/>
    <mergeCell ref="C171:D171"/>
    <mergeCell ref="C136:C137"/>
    <mergeCell ref="C138:C139"/>
    <mergeCell ref="C140:C141"/>
    <mergeCell ref="E110:F110"/>
    <mergeCell ref="E111:F111"/>
    <mergeCell ref="E112:F112"/>
    <mergeCell ref="E113:F113"/>
    <mergeCell ref="E109:F109"/>
    <mergeCell ref="E92:F92"/>
    <mergeCell ref="E91:F91"/>
    <mergeCell ref="E86:F86"/>
    <mergeCell ref="E87:F87"/>
    <mergeCell ref="E88:F88"/>
    <mergeCell ref="E89:F89"/>
    <mergeCell ref="E90:F90"/>
    <mergeCell ref="E93:F93"/>
    <mergeCell ref="E106:F106"/>
    <mergeCell ref="E107:F107"/>
    <mergeCell ref="D79:F79"/>
    <mergeCell ref="E83:F83"/>
    <mergeCell ref="C84:C85"/>
    <mergeCell ref="D84:D85"/>
    <mergeCell ref="E84:F84"/>
    <mergeCell ref="E85:F85"/>
    <mergeCell ref="C108:C109"/>
    <mergeCell ref="D108:D109"/>
    <mergeCell ref="E108:F108"/>
    <mergeCell ref="D64:F64"/>
    <mergeCell ref="D73:F73"/>
    <mergeCell ref="D74:F74"/>
    <mergeCell ref="D75:F75"/>
    <mergeCell ref="D76:F76"/>
    <mergeCell ref="D77:F77"/>
    <mergeCell ref="D58:F58"/>
    <mergeCell ref="D59:F59"/>
    <mergeCell ref="B61:B72"/>
    <mergeCell ref="D61:F61"/>
    <mergeCell ref="D62:F62"/>
    <mergeCell ref="D63:F63"/>
    <mergeCell ref="D142:E142"/>
    <mergeCell ref="D143:E143"/>
    <mergeCell ref="D144:E144"/>
    <mergeCell ref="D145:E145"/>
    <mergeCell ref="D147:E147"/>
    <mergeCell ref="D155:E155"/>
    <mergeCell ref="D156:E156"/>
    <mergeCell ref="D148:E148"/>
    <mergeCell ref="D149:E149"/>
    <mergeCell ref="D150:E150"/>
    <mergeCell ref="D151:E151"/>
    <mergeCell ref="D152:E152"/>
    <mergeCell ref="D153:E153"/>
    <mergeCell ref="D154:E154"/>
    <mergeCell ref="D132:E132"/>
    <mergeCell ref="D134:E134"/>
    <mergeCell ref="D135:E135"/>
    <mergeCell ref="D136:E136"/>
    <mergeCell ref="D137:E137"/>
    <mergeCell ref="D138:E138"/>
    <mergeCell ref="D139:E139"/>
    <mergeCell ref="D140:E140"/>
    <mergeCell ref="D141:E141"/>
    <mergeCell ref="F117:F118"/>
    <mergeCell ref="F119:F120"/>
    <mergeCell ref="D120:E120"/>
    <mergeCell ref="C121:F121"/>
    <mergeCell ref="D114:E114"/>
    <mergeCell ref="D115:E115"/>
    <mergeCell ref="F115:F116"/>
    <mergeCell ref="D116:E116"/>
    <mergeCell ref="D117:E117"/>
    <mergeCell ref="D118:E118"/>
    <mergeCell ref="D119:E119"/>
    <mergeCell ref="E104:F104"/>
    <mergeCell ref="E105:F105"/>
    <mergeCell ref="D100:D101"/>
    <mergeCell ref="E100:F100"/>
    <mergeCell ref="E101:F101"/>
    <mergeCell ref="D102:D103"/>
    <mergeCell ref="E102:F102"/>
    <mergeCell ref="E103:F103"/>
    <mergeCell ref="D104:D105"/>
    <mergeCell ref="E97:F97"/>
    <mergeCell ref="E98:F98"/>
    <mergeCell ref="E94:F94"/>
    <mergeCell ref="E95:F95"/>
    <mergeCell ref="C96:C97"/>
    <mergeCell ref="D96:D97"/>
    <mergeCell ref="E96:F96"/>
    <mergeCell ref="C98:C99"/>
    <mergeCell ref="D98:D99"/>
    <mergeCell ref="E99:F99"/>
    <mergeCell ref="J84:J85"/>
    <mergeCell ref="K84:K85"/>
    <mergeCell ref="J86:J87"/>
    <mergeCell ref="K86:K87"/>
    <mergeCell ref="J88:J89"/>
    <mergeCell ref="K88:K89"/>
    <mergeCell ref="G77:G78"/>
    <mergeCell ref="G79:G80"/>
    <mergeCell ref="H79:H80"/>
    <mergeCell ref="I79:I80"/>
    <mergeCell ref="J79:J80"/>
    <mergeCell ref="K79:K80"/>
    <mergeCell ref="G84:G85"/>
    <mergeCell ref="H84:H85"/>
    <mergeCell ref="I84:I85"/>
    <mergeCell ref="G86:G87"/>
    <mergeCell ref="H86:H87"/>
    <mergeCell ref="I86:I87"/>
    <mergeCell ref="H88:H89"/>
    <mergeCell ref="I88:I89"/>
    <mergeCell ref="G61:G62"/>
    <mergeCell ref="H61:H62"/>
    <mergeCell ref="G63:G64"/>
    <mergeCell ref="H63:H64"/>
    <mergeCell ref="H65:H66"/>
    <mergeCell ref="H67:H68"/>
    <mergeCell ref="G65:G66"/>
    <mergeCell ref="G67:G68"/>
    <mergeCell ref="G73:G74"/>
    <mergeCell ref="H73:H74"/>
    <mergeCell ref="D72:F72"/>
    <mergeCell ref="B81:K81"/>
    <mergeCell ref="B82:K82"/>
    <mergeCell ref="D69:F69"/>
    <mergeCell ref="D71:F71"/>
    <mergeCell ref="G71:G72"/>
    <mergeCell ref="H71:H72"/>
    <mergeCell ref="I71:I72"/>
    <mergeCell ref="J71:J72"/>
    <mergeCell ref="K71:K72"/>
    <mergeCell ref="I73:I74"/>
    <mergeCell ref="J73:J74"/>
    <mergeCell ref="K73:K74"/>
    <mergeCell ref="I77:I78"/>
    <mergeCell ref="J77:J78"/>
    <mergeCell ref="G75:G76"/>
    <mergeCell ref="H75:H76"/>
    <mergeCell ref="I75:I76"/>
    <mergeCell ref="J75:J76"/>
    <mergeCell ref="K75:K76"/>
    <mergeCell ref="H77:H78"/>
    <mergeCell ref="K77:K78"/>
    <mergeCell ref="D80:F80"/>
    <mergeCell ref="D78:F78"/>
    <mergeCell ref="D65:F65"/>
    <mergeCell ref="D66:F66"/>
    <mergeCell ref="D67:F67"/>
    <mergeCell ref="D68:F68"/>
    <mergeCell ref="G69:G70"/>
    <mergeCell ref="D70:F70"/>
    <mergeCell ref="I69:I70"/>
    <mergeCell ref="J69:J70"/>
    <mergeCell ref="K69:K70"/>
    <mergeCell ref="I67:I68"/>
    <mergeCell ref="J67:J68"/>
    <mergeCell ref="K67:K68"/>
    <mergeCell ref="D51:F51"/>
    <mergeCell ref="D54:F54"/>
    <mergeCell ref="K59:K60"/>
    <mergeCell ref="D60:F60"/>
    <mergeCell ref="B46:K46"/>
    <mergeCell ref="B47:K47"/>
    <mergeCell ref="B48:B60"/>
    <mergeCell ref="C48:F48"/>
    <mergeCell ref="H49:H50"/>
    <mergeCell ref="K49:K50"/>
    <mergeCell ref="K53:K54"/>
    <mergeCell ref="G59:G60"/>
    <mergeCell ref="H59:H60"/>
    <mergeCell ref="I49:I50"/>
    <mergeCell ref="J49:J50"/>
    <mergeCell ref="D49:F49"/>
    <mergeCell ref="D50:F50"/>
    <mergeCell ref="G49:G50"/>
    <mergeCell ref="G51:G52"/>
    <mergeCell ref="H51:H52"/>
    <mergeCell ref="I51:I52"/>
    <mergeCell ref="J51:J52"/>
    <mergeCell ref="K51:K52"/>
    <mergeCell ref="G53:G54"/>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HUK 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2025-06-28T10:00:40Z</dcterms:created>
  <dcterms:modified xsi:type="dcterms:W3CDTF">2025-06-28T10:00:40Z</dcterms:modified>
</cp:coreProperties>
</file>