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mc:AlternateContent xmlns:mc="http://schemas.openxmlformats.org/markup-compatibility/2006">
    <mc:Choice Requires="x15">
      <x15ac:absPath xmlns:x15ac="http://schemas.microsoft.com/office/spreadsheetml/2010/11/ac" url="/Users/yagmurozkal/Desktop/"/>
    </mc:Choice>
  </mc:AlternateContent>
  <xr:revisionPtr revIDLastSave="0" documentId="8_{32E03723-9EC3-9343-8EEE-9913B3996D74}" xr6:coauthVersionLast="47" xr6:coauthVersionMax="47" xr10:uidLastSave="{00000000-0000-0000-0000-000000000000}"/>
  <bookViews>
    <workbookView xWindow="0" yWindow="500" windowWidth="21800" windowHeight="13100" xr2:uid="{00000000-000D-0000-FFFF-FFFF00000000}"/>
  </bookViews>
  <sheets>
    <sheet name="HUK 103" sheetId="1" r:id="rId1"/>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3" i="1" l="1"/>
  <c r="E171" i="1"/>
  <c r="E169" i="1"/>
  <c r="E167" i="1"/>
  <c r="E163" i="1"/>
  <c r="C127" i="1"/>
  <c r="C123" i="1"/>
  <c r="G117" i="1"/>
  <c r="F117" i="1"/>
  <c r="E113" i="1"/>
  <c r="E111" i="1"/>
  <c r="E109" i="1"/>
  <c r="E107" i="1"/>
  <c r="E105" i="1"/>
  <c r="E103" i="1"/>
  <c r="E101" i="1"/>
  <c r="E99" i="1"/>
  <c r="E97" i="1"/>
  <c r="E95" i="1"/>
  <c r="E93" i="1"/>
  <c r="E91" i="1"/>
  <c r="E89" i="1"/>
  <c r="E87" i="1"/>
  <c r="E85" i="1"/>
  <c r="D80" i="1"/>
  <c r="D78" i="1"/>
  <c r="D76" i="1"/>
  <c r="D74" i="1"/>
  <c r="D72" i="1"/>
  <c r="D70" i="1"/>
  <c r="D68" i="1"/>
  <c r="D66" i="1"/>
  <c r="D64" i="1"/>
  <c r="D62" i="1"/>
  <c r="D60" i="1"/>
  <c r="D58" i="1"/>
  <c r="D56" i="1"/>
  <c r="D54" i="1"/>
  <c r="D52" i="1"/>
  <c r="D50" i="1"/>
  <c r="D45" i="1"/>
  <c r="D43" i="1"/>
  <c r="D41" i="1"/>
  <c r="D39" i="1"/>
  <c r="D37" i="1"/>
  <c r="C35" i="1"/>
  <c r="C33" i="1"/>
  <c r="C31" i="1"/>
  <c r="C29" i="1"/>
  <c r="C27" i="1"/>
  <c r="C25" i="1"/>
  <c r="I17" i="1"/>
  <c r="C17" i="1"/>
  <c r="C15" i="1"/>
  <c r="C11" i="1"/>
  <c r="C9" i="1"/>
  <c r="C7" i="1"/>
</calcChain>
</file>

<file path=xl/sharedStrings.xml><?xml version="1.0" encoding="utf-8"?>
<sst xmlns="http://schemas.openxmlformats.org/spreadsheetml/2006/main" count="412" uniqueCount="269">
  <si>
    <t>AKTS DERS TANITIM FORMU</t>
  </si>
  <si>
    <t>ECTS Course Description Form</t>
  </si>
  <si>
    <t>I. BÖLÜM (Senato Onayı)</t>
  </si>
  <si>
    <t>PART I (Senate Approval)</t>
  </si>
  <si>
    <r>
      <rPr>
        <b/>
        <sz val="10"/>
        <color theme="1"/>
        <rFont val="Times New Roman"/>
        <family val="1"/>
      </rPr>
      <t>Dersi Açan Fakülte /YO</t>
    </r>
    <r>
      <rPr>
        <b/>
        <sz val="10"/>
        <color theme="1"/>
        <rFont val="Times New Roman"/>
        <family val="1"/>
      </rPr>
      <t xml:space="preserve"> </t>
    </r>
  </si>
  <si>
    <t>HUKUK FAKÜLTESİ</t>
  </si>
  <si>
    <t xml:space="preserve">Offering School  </t>
  </si>
  <si>
    <t>Dersi Açan Bölüm</t>
  </si>
  <si>
    <t>HUKUK</t>
  </si>
  <si>
    <t>Offering Department</t>
  </si>
  <si>
    <t>Dersi Alan Program (lar)</t>
  </si>
  <si>
    <t xml:space="preserve">Zorunlu </t>
  </si>
  <si>
    <t>Program(s) Offered to</t>
  </si>
  <si>
    <t>Compulsory</t>
  </si>
  <si>
    <t xml:space="preserve">Ders Kodu </t>
  </si>
  <si>
    <t>HUK 103</t>
  </si>
  <si>
    <t xml:space="preserve">Course Code </t>
  </si>
  <si>
    <t>Ders Adı</t>
  </si>
  <si>
    <t>Medeni Hukuk I</t>
  </si>
  <si>
    <t>Course Name</t>
  </si>
  <si>
    <t xml:space="preserve">Öğretim dili </t>
  </si>
  <si>
    <t>Türkçe</t>
  </si>
  <si>
    <t>Ders Türü</t>
  </si>
  <si>
    <t>Zorunlu</t>
  </si>
  <si>
    <t>Language of Instruction</t>
  </si>
  <si>
    <t>Type of Course</t>
  </si>
  <si>
    <t>Ders Seviyesi</t>
  </si>
  <si>
    <t>Lisans</t>
  </si>
  <si>
    <t>AKTS</t>
  </si>
  <si>
    <t>Level of Course</t>
  </si>
  <si>
    <t>Bachelor</t>
  </si>
  <si>
    <t>ECTS</t>
  </si>
  <si>
    <t>Haftalık Ders Saati</t>
  </si>
  <si>
    <t>Hours per Week</t>
  </si>
  <si>
    <t>AKTS Kredisi</t>
  </si>
  <si>
    <t>ECTS Credit</t>
  </si>
  <si>
    <t>Notlandırma Türü</t>
  </si>
  <si>
    <t>Harf Notu</t>
  </si>
  <si>
    <t>Grading Mode</t>
  </si>
  <si>
    <t>Ön koşul/lar</t>
  </si>
  <si>
    <t>Yok</t>
  </si>
  <si>
    <t>Pre-requisites</t>
  </si>
  <si>
    <t>Yan koşul/lar</t>
  </si>
  <si>
    <t>Co-requisites</t>
  </si>
  <si>
    <t>Kayıt Kısıtlaması</t>
  </si>
  <si>
    <t>Dersi yalnızca bölüm öğrencileri alabilir.</t>
  </si>
  <si>
    <t>Registration Restriction</t>
  </si>
  <si>
    <t xml:space="preserve">Dersin Amacı </t>
  </si>
  <si>
    <t>Bu ders, öğrenciye Türk Medeni Hukukunun Kişiler Hukuku bölümü hakkında teorik ve pratik
bilgi ve uygulama becerileri sağlamayı amaçlamaktadır.</t>
  </si>
  <si>
    <t>Educational Objective</t>
  </si>
  <si>
    <t xml:space="preserve">Ders İçeriği </t>
  </si>
  <si>
    <t>Dersin içeriğini Türk Medeni Kanunu’nun başlangıç hükümleri ile kişiler hukuku bölümünde yer alan gerçek
ve tüzel kişiler, kişinin hak ve fiil ehliyeti, kişiliğin başlangıcı ve sona ermesi, kişilik hakkı ve korunması
yolları, hakların sınıflandırılması oluşturmaktadır.</t>
  </si>
  <si>
    <t>Course Description</t>
  </si>
  <si>
    <r>
      <rPr>
        <b/>
        <sz val="10"/>
        <color theme="1"/>
        <rFont val="Times New Roman"/>
        <family val="1"/>
      </rPr>
      <t xml:space="preserve">Öğrenim Çıktıları    </t>
    </r>
    <r>
      <rPr>
        <b/>
        <sz val="10"/>
        <color rgb="FF1F497D"/>
        <rFont val="Times New Roman"/>
        <family val="1"/>
      </rPr>
      <t xml:space="preserve">    Learning Outcomes </t>
    </r>
  </si>
  <si>
    <t>ÖÇ/LO 1</t>
  </si>
  <si>
    <t xml:space="preserve">Türk Medeni Kanununun Kişiler Hukuku bölümü hakkında analiz yapabilmek </t>
  </si>
  <si>
    <t>ÖÇ/LO 2</t>
  </si>
  <si>
    <t xml:space="preserve">Teorik alt yapıya dayanarak, önündeki somut olayın hukuki nitelendirmesini yapabilmek </t>
  </si>
  <si>
    <t>ÖÇ/LO 3</t>
  </si>
  <si>
    <t xml:space="preserve">Medeni hukukun temel kavramlarını kavramak </t>
  </si>
  <si>
    <t>ÖÇ/LO 4</t>
  </si>
  <si>
    <t xml:space="preserve">Başlangıç hükümlerini tartışmak </t>
  </si>
  <si>
    <t>ÖÇ/LO 5</t>
  </si>
  <si>
    <t xml:space="preserve">Medeni Hukuk temel kavramlarını yorumlayarak yeni fikirler üretebilmek </t>
  </si>
  <si>
    <t>II. BÖLÜM (Fakülte Kurulu Onayı)</t>
  </si>
  <si>
    <t>PART II ( Faculty Board Approval)</t>
  </si>
  <si>
    <r>
      <rPr>
        <b/>
        <sz val="11"/>
        <color theme="1"/>
        <rFont val="Times New Roman"/>
        <family val="1"/>
      </rPr>
      <t xml:space="preserve">Temel Çıktılar   (Üniversite Genelinde)      </t>
    </r>
    <r>
      <rPr>
        <b/>
        <sz val="11"/>
        <color rgb="FF1F497D"/>
        <rFont val="Times New Roman"/>
        <family val="1"/>
      </rPr>
      <t xml:space="preserve">      Basic Outcomes (University-wide)</t>
    </r>
  </si>
  <si>
    <r>
      <rPr>
        <b/>
        <sz val="12"/>
        <color rgb="FF1F497D"/>
        <rFont val="Times New Roman"/>
        <family val="1"/>
      </rPr>
      <t xml:space="preserve">PROGRAM ÇIKTILARI </t>
    </r>
    <r>
      <rPr>
        <b/>
        <sz val="12"/>
        <color rgb="FF1F497D"/>
        <rFont val="Times New Roman"/>
        <family val="1"/>
      </rPr>
      <t xml:space="preserve">                                               PROGRAM OUTCOMES</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</si>
  <si>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</si>
  <si>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</si>
  <si>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</si>
  <si>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</si>
  <si>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</si>
  <si>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PÇ1</t>
  </si>
  <si>
    <t>Türkçe ve İngilizce sözlü, yazılı ve görsel yöntemlerle etkin iletişim kurma rapor yazma ve sunum yapma becerisi.</t>
  </si>
  <si>
    <t>x</t>
  </si>
  <si>
    <t>PO1</t>
  </si>
  <si>
    <t>PÇ2</t>
  </si>
  <si>
    <t>Hem bireysel hem de disiplin içi ve çok disiplinli takımlarda etkin biçimde çalışabilme becerisi.</t>
  </si>
  <si>
    <t>PO2</t>
  </si>
  <si>
    <t>PÇ3</t>
  </si>
  <si>
    <t>Yaşam boyu öğrenmenin gerekliliği bilinci ve bilgiye erişebilme, bilim ve teknolojideki gelişmeleri izleme ve kendini sürekli yenileme becerisi.</t>
  </si>
  <si>
    <t>PO3</t>
  </si>
  <si>
    <t>PÇ4</t>
  </si>
  <si>
    <t>Proje yönetimi, risk yönetimi, yenilikçilik ve değişiklik yönetimi, girişimcilik ve sürdürülebilir kalkınma hakkında bilgi.</t>
  </si>
  <si>
    <t>PO4</t>
  </si>
  <si>
    <t>PÇ5</t>
  </si>
  <si>
    <t>Sektörler hakkında farkındalık ve iş planı hazırlama becerisi.</t>
  </si>
  <si>
    <t>PO5</t>
  </si>
  <si>
    <t>PÇ6</t>
  </si>
  <si>
    <t>Mesleki ve etik sorumluluk bilinci ve etik ilkelerine uygun davranma.</t>
  </si>
  <si>
    <t>PO6</t>
  </si>
  <si>
    <r>
      <rPr>
        <b/>
        <sz val="11"/>
        <color rgb="FF1F497D"/>
        <rFont val="Times New Roman"/>
        <family val="1"/>
      </rPr>
      <t xml:space="preserve">
</t>
    </r>
    <r>
      <rPr>
        <b/>
        <sz val="11"/>
        <color theme="1"/>
        <rFont val="Times New Roman"/>
        <family val="1"/>
      </rPr>
      <t xml:space="preserve">Fakülte/YO Çıktıları </t>
    </r>
    <r>
      <rPr>
        <b/>
        <sz val="11"/>
        <color rgb="FF1F497D"/>
        <rFont val="Times New Roman"/>
        <family val="1"/>
      </rPr>
      <t xml:space="preserve">
Faculty Specific Outcomes</t>
    </r>
  </si>
  <si>
    <t>PÇ7</t>
  </si>
  <si>
    <t>Hukukun temel ilkelerini, hukuk teorilerini, hukuk metodolojisini, yorum yöntemlerini tanıma ve uygulama becerisi</t>
  </si>
  <si>
    <t>PO7</t>
  </si>
  <si>
    <t>PÇ8</t>
  </si>
  <si>
    <t>Güncel yenilikler ve mevzuat değişiklikleri takip etme, değerlendirme, yorumlama ve uygulama becerisi</t>
  </si>
  <si>
    <t>PO8</t>
  </si>
  <si>
    <t>PÇ9</t>
  </si>
  <si>
    <t>Hukuksal bilgi kaynaklarına ulaşma ve bu kaynakları kullanma becerisi güncel mevzuat değişikliklerini, doktrindeki görüşleri ve mahkeme kararlarını takip etme ve değerlendirme becerisi</t>
  </si>
  <si>
    <t>PO9</t>
  </si>
  <si>
    <t>PÇ10</t>
  </si>
  <si>
    <t>Hukukla ilgili bilgiyi değerlendirirken toplumsal, bilimsel ve etik değerlere uygun davranma.</t>
  </si>
  <si>
    <t>PO10</t>
  </si>
  <si>
    <t>PÇ11</t>
  </si>
  <si>
    <t xml:space="preserve">Hukuki sorunları, hukukun genel ilkelerine, de lege feranda ve de lege lata’ya göre tespit etme, değerlendirme ve çözme bilinci; hukukun sadece ulusal değil, uluslararası yönünü de dikkate alma ve karar verirken vicdani kanaate önem verme becerisi. </t>
  </si>
  <si>
    <t>PO11</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</si>
  <si>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</si>
  <si>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</si>
  <si>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</si>
  <si>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r>
      <rPr>
        <b/>
        <sz val="10"/>
        <color theme="1"/>
        <rFont val="Times New Roman"/>
        <family val="1"/>
      </rPr>
      <t xml:space="preserve">Program Çıktıları     </t>
    </r>
    <r>
      <rPr>
        <b/>
        <sz val="10"/>
        <color rgb="FF1F497D"/>
        <rFont val="Times New Roman"/>
        <family val="1"/>
      </rPr>
      <t xml:space="preserve">     Discipline Specific Outcomes (program)</t>
    </r>
  </si>
  <si>
    <t>PÇ13</t>
  </si>
  <si>
    <t>Farklı hukuk dallarına ait sorunları algılama, uygulamada karşılaşılan karmaşık sorunları nitelendirerek çözüm üretme becerisi.</t>
  </si>
  <si>
    <t>PO13</t>
  </si>
  <si>
    <t>PÇ14</t>
  </si>
  <si>
    <t>Sosyal sorumluluk bilincinde bir birey olarak, hukukla ilgili proje ve çeşitli etkinliklere katılma ve hukuksal bilgiyi gerekli yerlere (özel sektör, kamu sektörü) etkin şekilde aktarma becerisi.</t>
  </si>
  <si>
    <t>PO14</t>
  </si>
  <si>
    <t>PÇ15</t>
  </si>
  <si>
    <t xml:space="preserve">Hukuka ilişkin kaynakların kullanımında, gelişen bilişim teknolojisinden de yararlanacak düzeyde bilgi. </t>
  </si>
  <si>
    <t>PO15</t>
  </si>
  <si>
    <t>PÇ16</t>
  </si>
  <si>
    <t>Toplumun gelişim ve değişimini, sorunlarını anlama ve gerektiğinde hukuksal çözüm yolları ile sorunların çözümüne katkıda bulunma bilinci.</t>
  </si>
  <si>
    <t>PO16</t>
  </si>
  <si>
    <t>III. BÖLÜM (Bölüm Kurulunda Görüşülür)</t>
  </si>
  <si>
    <t>PART III ( Department Board Approval)</t>
  </si>
  <si>
    <r>
      <rPr>
        <b/>
        <sz val="10"/>
        <color theme="1"/>
        <rFont val="Times New Roman"/>
        <family val="1"/>
      </rPr>
      <t xml:space="preserve">Öğretilen Konular, Konuların Öğrenim Çıktılarına Katkıları, ve Öğrenim Değerlendirme Metodları        </t>
    </r>
    <r>
      <rPr>
        <b/>
        <sz val="10"/>
        <color rgb="FF1F497D"/>
        <rFont val="Times New Roman"/>
        <family val="1"/>
      </rPr>
      <t xml:space="preserve">           Course Subjects, Contribution of Course Subjects to Learning Outcomes, and Methods for Assessing Learning of Course Subjects</t>
    </r>
  </si>
  <si>
    <r>
      <rPr>
        <b/>
        <sz val="10"/>
        <color rgb="FF1F497D"/>
        <rFont val="Times New Roman"/>
        <family val="1"/>
      </rPr>
      <t>Konu No</t>
    </r>
    <r>
      <rPr>
        <b/>
        <sz val="10"/>
        <color rgb="FF1F497D"/>
        <rFont val="Times New Roman"/>
        <family val="1"/>
      </rPr>
      <t xml:space="preserve">         #Subjects</t>
    </r>
  </si>
  <si>
    <r>
      <rPr>
        <b/>
        <sz val="10"/>
        <color rgb="FF1F497D"/>
        <rFont val="Times New Roman"/>
        <family val="1"/>
      </rPr>
      <t>Hafta</t>
    </r>
    <r>
      <rPr>
        <b/>
        <sz val="10"/>
        <color rgb="FF1F497D"/>
        <rFont val="Times New Roman"/>
        <family val="1"/>
      </rPr>
      <t xml:space="preserve">           Week</t>
    </r>
  </si>
  <si>
    <r>
      <rPr>
        <b/>
        <sz val="10"/>
        <color rgb="FF1F497D"/>
        <rFont val="Times New Roman"/>
        <family val="1"/>
      </rPr>
      <t>Konu</t>
    </r>
    <r>
      <rPr>
        <b/>
        <sz val="10"/>
        <color rgb="FF1F497D"/>
        <rFont val="Times New Roman"/>
        <family val="1"/>
      </rPr>
      <t xml:space="preserve">                                                                   Subject</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</si>
  <si>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</si>
  <si>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</si>
  <si>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</si>
  <si>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</si>
  <si>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</si>
  <si>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K/S 1</t>
  </si>
  <si>
    <t>Giriş, Dersin Tanıtılması</t>
  </si>
  <si>
    <t>K/S 2</t>
  </si>
  <si>
    <t>Temel Kavramlar</t>
  </si>
  <si>
    <t>K/S 3</t>
  </si>
  <si>
    <t>Medeni Hukukun Uygulanması ve Kaynakları</t>
  </si>
  <si>
    <t>K/S 4</t>
  </si>
  <si>
    <t xml:space="preserve"> Hâkimin Takdir Yetkisi, İyiniyet Kavramı</t>
  </si>
  <si>
    <t>K/S 5</t>
  </si>
  <si>
    <t>Dürüst Davranma İlkesi, Hakkın Kötüye Kullanımı, İspat Yükü</t>
  </si>
  <si>
    <t>K/S 6</t>
  </si>
  <si>
    <t>Kişi Kavramı, Gerçek Kişiliğin Başlangıç ve Sonu</t>
  </si>
  <si>
    <t>K/S 7</t>
  </si>
  <si>
    <t>Kişinin Ehliyetleri</t>
  </si>
  <si>
    <t>K/S 8</t>
  </si>
  <si>
    <t>Ara Sınav</t>
  </si>
  <si>
    <t>K/S 9</t>
  </si>
  <si>
    <t>K/S 10</t>
  </si>
  <si>
    <t>Kişiliğin Korunması</t>
  </si>
  <si>
    <t>K/S 11</t>
  </si>
  <si>
    <t>K/S 12</t>
  </si>
  <si>
    <t>Yerleşim Yeri ve Hısımlık, Kişisel Durum ve Sicili</t>
  </si>
  <si>
    <t>K/S 13</t>
  </si>
  <si>
    <t>Tüzel Kişiler, Türleri, Kuruluş, Ehliyet ve Sona Ermeleri</t>
  </si>
  <si>
    <t>K/S 14</t>
  </si>
  <si>
    <t>Dernekler</t>
  </si>
  <si>
    <t>K/S 15</t>
  </si>
  <si>
    <t>Vakıflar</t>
  </si>
  <si>
    <r>
      <rPr>
        <b/>
        <sz val="10"/>
        <color theme="1"/>
        <rFont val="Times New Roman"/>
        <family val="1"/>
      </rPr>
      <t xml:space="preserve">Öğrenim Değerlendirme Metotları, Ders Notuna Etki Ağırlıkları, Uygulama ve Telafi Kuralları      </t>
    </r>
    <r>
      <rPr>
        <b/>
        <sz val="10"/>
        <color rgb="FF1F497D"/>
        <rFont val="Times New Roman"/>
        <family val="1"/>
      </rPr>
      <t xml:space="preserve">        Assessment Methods, Weight in Course Grade, Implementation and Make-Up Rules </t>
    </r>
  </si>
  <si>
    <t>No</t>
  </si>
  <si>
    <r>
      <rPr>
        <b/>
        <sz val="10"/>
        <color rgb="FF1F497D"/>
        <rFont val="Times New Roman"/>
        <family val="1"/>
      </rPr>
      <t xml:space="preserve">Tür </t>
    </r>
    <r>
      <rPr>
        <b/>
        <sz val="10"/>
        <color rgb="FF1F497D"/>
        <rFont val="Times New Roman"/>
        <family val="1"/>
      </rPr>
      <t xml:space="preserve">                                                Type</t>
    </r>
  </si>
  <si>
    <r>
      <rPr>
        <b/>
        <sz val="10"/>
        <color rgb="FF1F497D"/>
        <rFont val="Times New Roman"/>
        <family val="1"/>
      </rPr>
      <t>Ağırlık</t>
    </r>
    <r>
      <rPr>
        <b/>
        <sz val="10"/>
        <color rgb="FF1F497D"/>
        <rFont val="Times New Roman"/>
        <family val="1"/>
      </rPr>
      <t xml:space="preserve">                        Weight</t>
    </r>
  </si>
  <si>
    <r>
      <rPr>
        <b/>
        <sz val="10"/>
        <color rgb="FF1F497D"/>
        <rFont val="Times New Roman"/>
        <family val="1"/>
      </rPr>
      <t>Uygulama Kuralı</t>
    </r>
    <r>
      <rPr>
        <sz val="10"/>
        <color rgb="FF1F497D"/>
        <rFont val="Times New Roman"/>
        <family val="1"/>
      </rPr>
      <t xml:space="preserve"> </t>
    </r>
    <r>
      <rPr>
        <b/>
        <sz val="10"/>
        <color rgb="FF1F497D"/>
        <rFont val="Times New Roman"/>
        <family val="1"/>
      </rPr>
      <t xml:space="preserve">                     Implementation Rule</t>
    </r>
  </si>
  <si>
    <r>
      <rPr>
        <b/>
        <sz val="10"/>
        <color rgb="FF1F497D"/>
        <rFont val="Times New Roman"/>
        <family val="1"/>
      </rPr>
      <t xml:space="preserve">Telafi Kuralı </t>
    </r>
    <r>
      <rPr>
        <b/>
        <sz val="10"/>
        <color rgb="FF1F497D"/>
        <rFont val="Times New Roman"/>
        <family val="1"/>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</si>
  <si>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</si>
  <si>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</si>
  <si>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
Make-up exams are held within the framework of the principles determined by the faculty.</t>
  </si>
  <si>
    <t>Midterm Exam</t>
  </si>
  <si>
    <t>D2</t>
  </si>
  <si>
    <t>Kısa Sınav(lar)</t>
  </si>
  <si>
    <t>Quizz(es)</t>
  </si>
  <si>
    <t>-</t>
  </si>
  <si>
    <t>D3</t>
  </si>
  <si>
    <t>Final Sınavı</t>
  </si>
  <si>
    <t>Derse ilişkin mevzuat ve materyalin kullanılıp kullanılmayacağı dersin öğretim elemanı tarafından öğrencilere bildirilir. Sınav esansında hiçbir iletişim aracının kullanılmasına izin verilmez
The course instructor will inform students whether or not the course-related legislation and materials will be used. No communication tools are allowed to be used during the exam..</t>
  </si>
  <si>
    <t>Final Exam</t>
  </si>
  <si>
    <r>
      <rPr>
        <b/>
        <sz val="10"/>
        <color rgb="FF1F497D"/>
        <rFont val="Times New Roman"/>
        <family val="1"/>
      </rPr>
      <t>TOPLAM</t>
    </r>
    <r>
      <rPr>
        <b/>
        <sz val="10"/>
        <color rgb="FF1F497D"/>
        <rFont val="Times New Roman"/>
        <family val="1"/>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</si>
  <si>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</si>
  <si>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</si>
  <si>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</si>
  <si>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family val="1"/>
      </rPr>
      <t xml:space="preserve">Harf Notu Belirleme Metodu </t>
    </r>
    <r>
      <rPr>
        <b/>
        <sz val="10"/>
        <color rgb="FF1F497D"/>
        <rFont val="Times New Roman"/>
        <family val="1"/>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</si>
  <si>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</si>
  <si>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</si>
  <si>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</si>
  <si>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</si>
  <si>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</si>
  <si>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</si>
  <si>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</si>
  <si>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</si>
  <si>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</si>
  <si>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</si>
  <si>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</si>
  <si>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</si>
  <si>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</si>
  <si>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</si>
  <si>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</si>
  <si>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</si>
  <si>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</si>
  <si>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</si>
  <si>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</si>
  <si>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</si>
  <si>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</si>
  <si>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</si>
  <si>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</si>
  <si>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</si>
  <si>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</si>
  <si>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</si>
  <si>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</si>
  <si>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</si>
  <si>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family val="1"/>
      </rPr>
      <t xml:space="preserve">Öğretim Metodları, Tahmini Öğrenci Yükü         </t>
    </r>
    <r>
      <rPr>
        <b/>
        <sz val="10"/>
        <color rgb="FF1F497D"/>
        <rFont val="Times New Roman"/>
        <family val="1"/>
      </rPr>
      <t xml:space="preserve">   Teaching Methods, Student Work Load</t>
    </r>
  </si>
  <si>
    <r>
      <rPr>
        <b/>
        <sz val="10"/>
        <color rgb="FF1F497D"/>
        <rFont val="Times New Roman"/>
        <family val="1"/>
      </rPr>
      <t>Tür</t>
    </r>
    <r>
      <rPr>
        <b/>
        <sz val="10"/>
        <color rgb="FF1F497D"/>
        <rFont val="Times New Roman"/>
        <family val="1"/>
      </rPr>
      <t xml:space="preserve">                                                 Method</t>
    </r>
  </si>
  <si>
    <r>
      <rPr>
        <b/>
        <sz val="10"/>
        <color rgb="FF1F497D"/>
        <rFont val="Times New Roman"/>
        <family val="1"/>
      </rPr>
      <t xml:space="preserve">Açıklama  </t>
    </r>
    <r>
      <rPr>
        <b/>
        <sz val="10"/>
        <color rgb="FF1F497D"/>
        <rFont val="Times New Roman"/>
        <family val="1"/>
      </rPr>
      <t xml:space="preserve">                                                                                                                      Explaination</t>
    </r>
  </si>
  <si>
    <r>
      <rPr>
        <b/>
        <sz val="10"/>
        <color rgb="FF1F497D"/>
        <rFont val="Times New Roman"/>
        <family val="1"/>
      </rPr>
      <t>Saat</t>
    </r>
    <r>
      <rPr>
        <b/>
        <sz val="10"/>
        <color rgb="FF1F497D"/>
        <rFont val="Times New Roman"/>
        <family val="1"/>
      </rPr>
      <t xml:space="preserve">               Hours</t>
    </r>
  </si>
  <si>
    <r>
      <rPr>
        <b/>
        <sz val="10"/>
        <color rgb="FF1F497D"/>
        <rFont val="Times New Roman"/>
        <family val="1"/>
      </rPr>
      <t>Öğretim elemanı tarafından uygulanan süre</t>
    </r>
    <r>
      <rPr>
        <b/>
        <sz val="10"/>
        <color rgb="FF1F497D"/>
        <rFont val="Times New Roman"/>
        <family val="1"/>
      </rPr>
      <t xml:space="preserve"> // Time applied by instructor</t>
    </r>
  </si>
  <si>
    <t>Sınıf Dersi</t>
  </si>
  <si>
    <t>Lecture</t>
  </si>
  <si>
    <t>Etkileşimli Ders</t>
  </si>
  <si>
    <t>Interactive Lecture</t>
  </si>
  <si>
    <t xml:space="preserve">Problem Dersi </t>
  </si>
  <si>
    <t>Recitation</t>
  </si>
  <si>
    <t xml:space="preserve">Laboratuvar </t>
  </si>
  <si>
    <t>Laboratory</t>
  </si>
  <si>
    <t>Uygulama</t>
  </si>
  <si>
    <t>Practical</t>
  </si>
  <si>
    <t>Saha Çalışması</t>
  </si>
  <si>
    <t>Field Work</t>
  </si>
  <si>
    <r>
      <rPr>
        <b/>
        <sz val="10"/>
        <color rgb="FF1F497D"/>
        <rFont val="Times New Roman"/>
        <family val="1"/>
      </rPr>
      <t>Öğrencinin ayırması beklenen tahmini süre</t>
    </r>
    <r>
      <rPr>
        <b/>
        <sz val="10"/>
        <color rgb="FF1F497D"/>
        <rFont val="Times New Roman"/>
        <family val="1"/>
      </rPr>
      <t xml:space="preserve"> // Time expected to be allocated by student</t>
    </r>
  </si>
  <si>
    <t>İş Planı</t>
  </si>
  <si>
    <t>Business Plan</t>
  </si>
  <si>
    <t>Ders Tekrarı</t>
  </si>
  <si>
    <t>Review</t>
  </si>
  <si>
    <t>Ofis Saati</t>
  </si>
  <si>
    <t>Office Hours</t>
  </si>
  <si>
    <r>
      <rPr>
        <b/>
        <sz val="10"/>
        <color rgb="FF1F497D"/>
        <rFont val="Times New Roman"/>
        <family val="1"/>
      </rPr>
      <t>TOPLAM</t>
    </r>
    <r>
      <rPr>
        <b/>
        <sz val="10"/>
        <color rgb="FF1F497D"/>
        <rFont val="Times New Roman"/>
        <family val="1"/>
      </rPr>
      <t xml:space="preserve"> / TOTAL</t>
    </r>
  </si>
  <si>
    <t>IV. BÖLÜM</t>
  </si>
  <si>
    <t>IV. PART</t>
  </si>
  <si>
    <r>
      <rPr>
        <b/>
        <sz val="10"/>
        <color theme="1"/>
        <rFont val="Times New Roman"/>
        <family val="1"/>
      </rPr>
      <t xml:space="preserve">Öğretim Elemanı        </t>
    </r>
    <r>
      <rPr>
        <b/>
        <sz val="10"/>
        <color rgb="FF1F497D"/>
        <rFont val="Times New Roman"/>
        <family val="1"/>
      </rPr>
      <t xml:space="preserve">   Instructor</t>
    </r>
  </si>
  <si>
    <r>
      <rPr>
        <b/>
        <sz val="10"/>
        <color theme="1"/>
        <rFont val="Times New Roman"/>
        <family val="1"/>
      </rPr>
      <t xml:space="preserve">İsim Soyisim    </t>
    </r>
    <r>
      <rPr>
        <b/>
        <sz val="10"/>
        <color rgb="FF1F497D"/>
        <rFont val="Times New Roman"/>
        <family val="1"/>
      </rPr>
      <t xml:space="preserve">               Name Surname</t>
    </r>
  </si>
  <si>
    <t>Dr. Öğr. Ü. Tanju Oktay Yaşar</t>
  </si>
  <si>
    <r>
      <rPr>
        <b/>
        <sz val="10"/>
        <color theme="1"/>
        <rFont val="Times New Roman"/>
        <family val="1"/>
      </rPr>
      <t xml:space="preserve">E-posta             </t>
    </r>
    <r>
      <rPr>
        <b/>
        <sz val="10"/>
        <color rgb="FF1F497D"/>
        <rFont val="Times New Roman"/>
        <family val="1"/>
      </rPr>
      <t xml:space="preserve">                     E-mail</t>
    </r>
  </si>
  <si>
    <t>tanju.yasar@antalya.edu.tr</t>
  </si>
  <si>
    <r>
      <rPr>
        <b/>
        <sz val="10"/>
        <color theme="1"/>
        <rFont val="Times New Roman"/>
        <family val="1"/>
      </rPr>
      <t xml:space="preserve">Ofis                       </t>
    </r>
    <r>
      <rPr>
        <b/>
        <sz val="10"/>
        <color rgb="FF1F497D"/>
        <rFont val="Times New Roman"/>
        <family val="1"/>
      </rPr>
      <t xml:space="preserve">                Office</t>
    </r>
  </si>
  <si>
    <t>AG--43</t>
  </si>
  <si>
    <t>Görüşme saatleri</t>
  </si>
  <si>
    <t>Pazartesi: 15:00-16:00, Salı: 10:00-11:00</t>
  </si>
  <si>
    <r>
      <rPr>
        <b/>
        <sz val="10"/>
        <color theme="1"/>
        <rFont val="Times New Roman"/>
        <family val="1"/>
      </rPr>
      <t xml:space="preserve">Ders Materyalleri   </t>
    </r>
    <r>
      <rPr>
        <b/>
        <sz val="10"/>
        <color rgb="FF1F497D"/>
        <rFont val="Times New Roman"/>
        <family val="1"/>
      </rPr>
      <t xml:space="preserve">               Course Materials</t>
    </r>
  </si>
  <si>
    <r>
      <rPr>
        <b/>
        <sz val="10"/>
        <color rgb="FF1F497D"/>
        <rFont val="Times New Roman"/>
        <family val="1"/>
      </rPr>
      <t xml:space="preserve">Zorunlu </t>
    </r>
    <r>
      <rPr>
        <b/>
        <sz val="10"/>
        <color rgb="FF1F497D"/>
        <rFont val="Times New Roman"/>
        <family val="1"/>
      </rPr>
      <t xml:space="preserve">                              Mandatory</t>
    </r>
  </si>
  <si>
    <t>Ahmet M. Kılıçoğlu, Medeni Hukuk: Temel Kavramlar-Başlangıç Hükümleri-Kişiler
Hukuku, 6. Baskı, Ankara 2024</t>
  </si>
  <si>
    <r>
      <rPr>
        <b/>
        <sz val="10"/>
        <color rgb="FF1F497D"/>
        <rFont val="Times New Roman"/>
        <family val="1"/>
      </rPr>
      <t>Önerilen</t>
    </r>
    <r>
      <rPr>
        <b/>
        <sz val="10"/>
        <color rgb="FF1F497D"/>
        <rFont val="Times New Roman"/>
        <family val="1"/>
      </rPr>
      <t xml:space="preserve">                             Recommended</t>
    </r>
  </si>
  <si>
    <t>Jale Akipek, Turgut Akıntürk, Derya Ateş, Türk Medeni Hukuku Başlangıç Hükümleri,
Kişiler Hukuku, C:1, 18. Baskı, İstanbul 2021.
 Kemal Oğuzman, Özer Seliçi, Saibe Oktay-Özdemir, Kişiler Hukuku (Gerçek ve Tüzel
Kişiler), 21. Baskı, İstanbul 2022.
 Mustafa Dural, Suat Sarı, Türk Özel Hukuku Cilt:1 (Temel Kavramlar) Medeni Kanunun
Başlangıç Hükümleri, 17. Baskı, İstanbul 2022.
 Mustafa Dural, Tufan Öğüz, Türk Özel Hukuku Cilt:2 (Kişiler Hukuku), 23. Baskı, İstanbul
2022.</t>
  </si>
  <si>
    <r>
      <rPr>
        <b/>
        <sz val="10"/>
        <color theme="1"/>
        <rFont val="Times New Roman"/>
        <family val="1"/>
      </rPr>
      <t xml:space="preserve">Diğer             </t>
    </r>
    <r>
      <rPr>
        <b/>
        <sz val="10"/>
        <color rgb="FF1F497D"/>
        <rFont val="Times New Roman"/>
        <family val="1"/>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</si>
  <si>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</si>
  <si>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</si>
  <si>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</si>
  <si>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Engelli Öğrenciler</t>
  </si>
  <si>
    <t>Dersin işlenişi ve öğrenimin değerlendirilmesi ile ilgili olarak engelli öğrenciler için uygun şartlar sağlanmaktadır.</t>
  </si>
  <si>
    <t>Students with Disabilities</t>
  </si>
  <si>
    <t xml:space="preserve">Güvenlik Konuları </t>
  </si>
  <si>
    <t>Dersin işlenişi özel bir güvenlik önlemi gerektirmemektedir.</t>
  </si>
  <si>
    <t>Safety Issues</t>
  </si>
  <si>
    <t>Esneklik</t>
  </si>
  <si>
    <t>Dönem içerisinde mecbur kalınması durumunda dersin işleniş şekli öğretim üyesi tarafından öğrencilere haber verilerek değiştirilebilir.</t>
  </si>
  <si>
    <t>Flexibility</t>
  </si>
  <si>
    <t>Form No: ÜY-FR-1064 Yayın Tarihi:06.04.2022 Değ.No:0 Değ.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</si>
</sst>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scheme val="minor"/>
    </font>
    <font>
      <sz val="11"/>
      <color theme="1"/>
      <name val="Calibri"/>
      <family val="2"/>
    </font>
    <font>
      <sz val="10"/>
      <color theme="1"/>
      <name val="Calibri"/>
      <family val="2"/>
    </font>
    <font>
      <b/>
      <sz val="14"/>
      <color rgb="FF262626"/>
      <name val="Times New Roman"/>
      <family val="1"/>
    </font>
    <font>
      <sz val="11"/>
      <name val="Calibri"/>
      <family val="2"/>
    </font>
    <font>
      <b/>
      <sz val="14"/>
      <color rgb="FF2F5496"/>
      <name val="Times New Roman"/>
      <family val="1"/>
    </font>
    <font>
      <b/>
      <sz val="12"/>
      <color theme="1"/>
      <name val="Times New Roman"/>
      <family val="1"/>
    </font>
    <font>
      <b/>
      <sz val="12"/>
      <color rgb="FF1F497D"/>
      <name val="Times New Roman"/>
      <family val="1"/>
    </font>
    <font>
      <b/>
      <sz val="10"/>
      <color theme="1"/>
      <name val="Times New Roman"/>
      <family val="1"/>
    </font>
    <font>
      <sz val="10"/>
      <color theme="1"/>
      <name val="Times New Roman"/>
      <family val="1"/>
    </font>
    <font>
      <b/>
      <sz val="10"/>
      <color rgb="FF1F497D"/>
      <name val="Times New Roman"/>
      <family val="1"/>
    </font>
    <font>
      <sz val="10"/>
      <color rgb="FF1F497D"/>
      <name val="Times New Roman"/>
      <family val="1"/>
    </font>
    <font>
      <sz val="10"/>
      <color rgb="FF1F4E79"/>
      <name val="Times New Roman"/>
      <family val="1"/>
    </font>
    <font>
      <b/>
      <sz val="10"/>
      <color rgb="FF1F4E79"/>
      <name val="Times New Roman"/>
      <family val="1"/>
    </font>
    <font>
      <b/>
      <sz val="11"/>
      <color rgb="FF1F497D"/>
      <name val="Times New Roman"/>
      <family val="1"/>
    </font>
    <font>
      <sz val="10"/>
      <color rgb="FF262626"/>
      <name val="Times New Roman"/>
      <family val="1"/>
    </font>
    <font>
      <sz val="11"/>
      <color theme="1"/>
      <name val="Times New Roman"/>
      <family val="1"/>
    </font>
    <font>
      <sz val="11"/>
      <color theme="1"/>
      <name val="Calibri"/>
      <family val="2"/>
      <scheme val="minor"/>
    </font>
    <font>
      <sz val="9"/>
      <color theme="1"/>
      <name val="Times New Roman"/>
      <family val="1"/>
    </font>
    <font>
      <sz val="9"/>
      <color rgb="FF1F497D"/>
      <name val="Times New Roman"/>
      <family val="1"/>
    </font>
    <font>
      <b/>
      <sz val="10"/>
      <color theme="1"/>
      <name val="Calibri"/>
      <family val="2"/>
    </font>
    <font>
      <b/>
      <sz val="9"/>
      <color theme="1"/>
      <name val="Times New Roman"/>
      <family val="1"/>
    </font>
    <font>
      <b/>
      <sz val="9"/>
      <color rgb="FF1F497D"/>
      <name val="Times New Roman"/>
      <family val="1"/>
    </font>
    <font>
      <u/>
      <sz val="11"/>
      <color theme="10"/>
      <name val="Calibri"/>
      <family val="2"/>
    </font>
    <font>
      <sz val="12"/>
      <color theme="1"/>
      <name val="Times New Roman"/>
      <family val="1"/>
    </font>
    <font>
      <b/>
      <sz val="11"/>
      <color theme="1"/>
      <name val="Times New Roman"/>
      <family val="1"/>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5">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right style="thin">
        <color rgb="FF000000"/>
      </right>
      <top/>
      <bottom style="medium">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83">
    <xf numFmtId="0" fontId="0" fillId="0" borderId="0" xfId="0"/>
    <xf numFmtId="0" fontId="1" fillId="0" borderId="0" xfId="0" applyFont="1"/>
    <xf numFmtId="0" fontId="2" fillId="0" borderId="0" xfId="0" applyFont="1"/>
    <xf numFmtId="0" fontId="8" fillId="0" borderId="13" xfId="0" applyFont="1" applyBorder="1" applyAlignment="1">
      <alignment vertical="center" wrapText="1"/>
    </xf>
    <xf numFmtId="0" fontId="10" fillId="0" borderId="16" xfId="0" applyFont="1" applyBorder="1" applyAlignment="1">
      <alignment vertical="center" wrapText="1"/>
    </xf>
    <xf numFmtId="0" fontId="8" fillId="0" borderId="20" xfId="0" applyFont="1" applyBorder="1" applyAlignment="1">
      <alignment vertical="center" wrapText="1"/>
    </xf>
    <xf numFmtId="0" fontId="10" fillId="0" borderId="26" xfId="0" applyFont="1" applyBorder="1" applyAlignment="1">
      <alignment vertical="center" wrapText="1"/>
    </xf>
    <xf numFmtId="0" fontId="8" fillId="0" borderId="27" xfId="0" applyFont="1" applyBorder="1" applyAlignment="1">
      <alignment vertical="center" wrapText="1"/>
    </xf>
    <xf numFmtId="0" fontId="8" fillId="0" borderId="31"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8" fillId="0" borderId="23" xfId="0" applyFont="1" applyBorder="1" applyAlignment="1">
      <alignment vertical="center" wrapText="1"/>
    </xf>
    <xf numFmtId="0" fontId="11" fillId="0" borderId="0" xfId="0" applyFont="1" applyAlignment="1">
      <alignment vertical="center" wrapText="1"/>
    </xf>
    <xf numFmtId="0" fontId="10" fillId="0" borderId="18" xfId="0" applyFont="1" applyBorder="1" applyAlignment="1">
      <alignment vertical="center" wrapText="1"/>
    </xf>
    <xf numFmtId="0" fontId="8" fillId="0" borderId="23"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wrapText="1"/>
    </xf>
    <xf numFmtId="0" fontId="10" fillId="0" borderId="35" xfId="0" applyFont="1" applyBorder="1" applyAlignment="1">
      <alignment vertical="center"/>
    </xf>
    <xf numFmtId="0" fontId="8" fillId="0" borderId="32" xfId="0" applyFont="1" applyBorder="1" applyAlignment="1">
      <alignment vertical="center" wrapText="1"/>
    </xf>
    <xf numFmtId="0" fontId="10" fillId="0" borderId="33" xfId="0" applyFont="1" applyBorder="1" applyAlignment="1">
      <alignment vertical="center" wrapText="1"/>
    </xf>
    <xf numFmtId="0" fontId="8" fillId="0" borderId="34" xfId="0" applyFont="1" applyBorder="1" applyAlignment="1">
      <alignment vertical="center"/>
    </xf>
    <xf numFmtId="0" fontId="10" fillId="0" borderId="33" xfId="0" applyFont="1" applyBorder="1" applyAlignment="1">
      <alignment vertical="center"/>
    </xf>
    <xf numFmtId="0" fontId="8" fillId="0" borderId="34" xfId="0" applyFont="1" applyBorder="1" applyAlignment="1">
      <alignment vertical="center" wrapText="1"/>
    </xf>
    <xf numFmtId="0" fontId="10" fillId="0" borderId="55" xfId="0" applyFont="1" applyBorder="1" applyAlignment="1">
      <alignment vertical="center" wrapText="1"/>
    </xf>
    <xf numFmtId="0" fontId="10" fillId="0" borderId="51" xfId="0" applyFont="1" applyBorder="1" applyAlignment="1">
      <alignment vertical="center"/>
    </xf>
    <xf numFmtId="0" fontId="8" fillId="0" borderId="55" xfId="0" applyFont="1" applyBorder="1" applyAlignment="1">
      <alignment vertical="center" wrapText="1"/>
    </xf>
    <xf numFmtId="0" fontId="1" fillId="0" borderId="59" xfId="0" applyFont="1" applyBorder="1"/>
    <xf numFmtId="0" fontId="17" fillId="0" borderId="0" xfId="0" applyFont="1"/>
    <xf numFmtId="0" fontId="10" fillId="0" borderId="32" xfId="0" applyFont="1" applyBorder="1" applyAlignment="1">
      <alignment horizontal="center" vertical="center" wrapText="1"/>
    </xf>
    <xf numFmtId="0" fontId="10" fillId="0" borderId="26" xfId="0" applyFont="1" applyBorder="1" applyAlignment="1">
      <alignment wrapText="1"/>
    </xf>
    <xf numFmtId="0" fontId="21" fillId="0" borderId="32" xfId="0" applyFont="1" applyBorder="1" applyAlignment="1">
      <alignment vertical="center" wrapText="1"/>
    </xf>
    <xf numFmtId="0" fontId="21" fillId="0" borderId="54" xfId="0" applyFont="1" applyBorder="1" applyAlignment="1">
      <alignment vertical="center" wrapText="1"/>
    </xf>
    <xf numFmtId="0" fontId="22" fillId="0" borderId="33" xfId="0" applyFont="1" applyBorder="1" applyAlignment="1">
      <alignment vertical="center" wrapText="1"/>
    </xf>
    <xf numFmtId="0" fontId="22" fillId="0" borderId="50" xfId="0" applyFont="1" applyBorder="1" applyAlignment="1">
      <alignment vertical="center" wrapText="1"/>
    </xf>
    <xf numFmtId="0" fontId="19" fillId="0" borderId="68" xfId="0" applyFont="1" applyBorder="1" applyAlignment="1">
      <alignment vertical="center" wrapText="1"/>
    </xf>
    <xf numFmtId="0" fontId="19" fillId="0" borderId="69" xfId="0" applyFont="1" applyBorder="1" applyAlignment="1">
      <alignment vertical="center" wrapText="1"/>
    </xf>
    <xf numFmtId="0" fontId="19" fillId="0" borderId="34" xfId="0" applyFont="1" applyBorder="1" applyAlignment="1">
      <alignment vertical="center" wrapText="1"/>
    </xf>
    <xf numFmtId="0" fontId="19" fillId="0" borderId="49" xfId="0" applyFont="1" applyBorder="1" applyAlignment="1">
      <alignment vertical="center" wrapText="1"/>
    </xf>
    <xf numFmtId="0" fontId="10" fillId="0" borderId="47" xfId="0" applyFont="1" applyBorder="1" applyAlignment="1">
      <alignment horizontal="center" vertical="center" wrapText="1"/>
    </xf>
    <xf numFmtId="0" fontId="9" fillId="0" borderId="49" xfId="0" applyFont="1" applyBorder="1" applyAlignment="1">
      <alignment vertical="center"/>
    </xf>
    <xf numFmtId="0" fontId="24" fillId="0" borderId="0" xfId="0" applyFont="1" applyAlignment="1">
      <alignment vertical="center"/>
    </xf>
    <xf numFmtId="0" fontId="10" fillId="0" borderId="34" xfId="0" applyFont="1" applyBorder="1" applyAlignment="1">
      <alignment horizontal="center" vertical="center" wrapText="1"/>
    </xf>
    <xf numFmtId="0" fontId="4" fillId="0" borderId="33" xfId="0" applyFont="1" applyBorder="1"/>
    <xf numFmtId="0" fontId="10" fillId="0" borderId="58" xfId="0" applyFont="1" applyBorder="1" applyAlignment="1">
      <alignment horizontal="left" vertical="center" wrapText="1"/>
    </xf>
    <xf numFmtId="0" fontId="4" fillId="0" borderId="59" xfId="0" applyFont="1" applyBorder="1"/>
    <xf numFmtId="0" fontId="10" fillId="0" borderId="31" xfId="0" applyFont="1" applyBorder="1" applyAlignment="1">
      <alignment horizontal="left" vertical="center" wrapText="1"/>
    </xf>
    <xf numFmtId="0" fontId="4" fillId="0" borderId="31" xfId="0" applyFont="1" applyBorder="1"/>
    <xf numFmtId="0" fontId="4" fillId="0" borderId="26" xfId="0" applyFont="1" applyBorder="1"/>
    <xf numFmtId="0" fontId="10" fillId="0" borderId="27" xfId="0" applyFont="1" applyBorder="1" applyAlignment="1">
      <alignment horizontal="left" vertical="center" wrapText="1"/>
    </xf>
    <xf numFmtId="0" fontId="14" fillId="0" borderId="3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58" xfId="0" applyFont="1" applyBorder="1" applyAlignment="1">
      <alignment horizontal="center" vertical="center" wrapText="1"/>
    </xf>
    <xf numFmtId="0" fontId="4" fillId="0" borderId="63" xfId="0" applyFont="1" applyBorder="1"/>
    <xf numFmtId="0" fontId="8" fillId="0" borderId="23" xfId="0" applyFont="1" applyBorder="1" applyAlignment="1">
      <alignment horizontal="left" vertical="top" wrapText="1"/>
    </xf>
    <xf numFmtId="0" fontId="4" fillId="0" borderId="24" xfId="0" applyFont="1" applyBorder="1"/>
    <xf numFmtId="0" fontId="10" fillId="0" borderId="17" xfId="0" applyFont="1" applyBorder="1" applyAlignment="1">
      <alignment horizontal="left" vertical="top" wrapText="1"/>
    </xf>
    <xf numFmtId="0" fontId="4" fillId="0" borderId="25" xfId="0" applyFont="1" applyBorder="1"/>
    <xf numFmtId="0" fontId="9" fillId="0" borderId="34" xfId="0" applyFont="1" applyBorder="1" applyAlignment="1">
      <alignment horizontal="center" vertical="center" wrapText="1"/>
    </xf>
    <xf numFmtId="0" fontId="11" fillId="0" borderId="17"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56" xfId="0" applyFont="1" applyBorder="1" applyAlignment="1">
      <alignment horizontal="center" vertical="center" wrapText="1"/>
    </xf>
    <xf numFmtId="0" fontId="4" fillId="0" borderId="57" xfId="0" applyFont="1" applyBorder="1"/>
    <xf numFmtId="0" fontId="11" fillId="0" borderId="35" xfId="0" applyFont="1" applyBorder="1" applyAlignment="1">
      <alignment horizontal="center" vertical="center" wrapText="1"/>
    </xf>
    <xf numFmtId="0" fontId="4" fillId="0" borderId="60" xfId="0" applyFont="1" applyBorder="1"/>
    <xf numFmtId="0" fontId="10" fillId="0" borderId="44" xfId="0" applyFont="1" applyBorder="1" applyAlignment="1">
      <alignment horizontal="center" vertical="center" wrapText="1"/>
    </xf>
    <xf numFmtId="0" fontId="4" fillId="0" borderId="45" xfId="0" applyFont="1" applyBorder="1"/>
    <xf numFmtId="9" fontId="12" fillId="0" borderId="34" xfId="0" applyNumberFormat="1" applyFont="1" applyBorder="1" applyAlignment="1">
      <alignment horizontal="center" vertical="center" wrapText="1"/>
    </xf>
    <xf numFmtId="0" fontId="11" fillId="0" borderId="17" xfId="0" applyFont="1" applyBorder="1" applyAlignment="1">
      <alignment horizontal="left" vertical="center" wrapText="1"/>
    </xf>
    <xf numFmtId="0" fontId="4" fillId="0" borderId="18" xfId="0" applyFont="1" applyBorder="1"/>
    <xf numFmtId="0" fontId="9" fillId="0" borderId="23" xfId="0" applyFont="1" applyBorder="1" applyAlignment="1">
      <alignment horizontal="left" vertical="center" wrapText="1"/>
    </xf>
    <xf numFmtId="0" fontId="4" fillId="0" borderId="21" xfId="0" applyFont="1" applyBorder="1"/>
    <xf numFmtId="0" fontId="4" fillId="0" borderId="46" xfId="0" applyFont="1" applyBorder="1"/>
    <xf numFmtId="0" fontId="15" fillId="0" borderId="34" xfId="0" applyFont="1" applyBorder="1" applyAlignment="1">
      <alignment horizontal="center" vertical="center" wrapText="1"/>
    </xf>
    <xf numFmtId="0" fontId="9" fillId="0" borderId="28" xfId="0" applyFont="1" applyBorder="1" applyAlignment="1">
      <alignment horizontal="left" vertical="center" wrapText="1"/>
    </xf>
    <xf numFmtId="0" fontId="4" fillId="0" borderId="29" xfId="0" applyFont="1" applyBorder="1"/>
    <xf numFmtId="0" fontId="4" fillId="0" borderId="53" xfId="0" applyFont="1" applyBorder="1"/>
    <xf numFmtId="0" fontId="9" fillId="0" borderId="56" xfId="0" applyFont="1" applyBorder="1" applyAlignment="1">
      <alignment horizontal="left" vertical="center" wrapText="1"/>
    </xf>
    <xf numFmtId="0" fontId="0" fillId="0" borderId="0" xfId="0"/>
    <xf numFmtId="0" fontId="12" fillId="0" borderId="49" xfId="0" applyFont="1" applyBorder="1" applyAlignment="1">
      <alignment horizontal="center" vertical="center" wrapText="1"/>
    </xf>
    <xf numFmtId="0" fontId="4" fillId="0" borderId="50" xfId="0" applyFont="1" applyBorder="1"/>
    <xf numFmtId="0" fontId="9" fillId="0" borderId="49" xfId="0" applyFont="1" applyBorder="1" applyAlignment="1">
      <alignment horizontal="center" vertical="center" wrapText="1"/>
    </xf>
    <xf numFmtId="0" fontId="8" fillId="0" borderId="23" xfId="0" applyFont="1" applyBorder="1" applyAlignment="1">
      <alignment horizontal="left" vertical="center" wrapText="1"/>
    </xf>
    <xf numFmtId="0" fontId="10" fillId="0" borderId="17" xfId="0" applyFont="1" applyBorder="1" applyAlignment="1">
      <alignment horizontal="left" vertical="center" wrapText="1"/>
    </xf>
    <xf numFmtId="0" fontId="10" fillId="2" borderId="70" xfId="0" applyFont="1" applyFill="1" applyBorder="1" applyAlignment="1">
      <alignment horizontal="left" vertical="center" wrapText="1"/>
    </xf>
    <xf numFmtId="0" fontId="4" fillId="0" borderId="71" xfId="0" applyFont="1" applyBorder="1"/>
    <xf numFmtId="0" fontId="4" fillId="0" borderId="72" xfId="0" applyFont="1" applyBorder="1"/>
    <xf numFmtId="0" fontId="9" fillId="0" borderId="21" xfId="0" applyFont="1" applyBorder="1" applyAlignment="1">
      <alignment horizontal="left" vertical="center" wrapText="1"/>
    </xf>
    <xf numFmtId="0" fontId="19" fillId="0" borderId="35" xfId="0" applyFont="1" applyBorder="1" applyAlignment="1">
      <alignment horizontal="left" vertical="center" wrapText="1"/>
    </xf>
    <xf numFmtId="0" fontId="4" fillId="0" borderId="36" xfId="0" applyFont="1" applyBorder="1"/>
    <xf numFmtId="0" fontId="4" fillId="0" borderId="37" xfId="0" applyFont="1" applyBorder="1"/>
    <xf numFmtId="0" fontId="9" fillId="0" borderId="28" xfId="0" applyFont="1" applyBorder="1" applyAlignment="1">
      <alignment horizontal="center" wrapText="1"/>
    </xf>
    <xf numFmtId="0" fontId="4" fillId="0" borderId="56" xfId="0" applyFont="1" applyBorder="1"/>
    <xf numFmtId="0" fontId="19" fillId="0" borderId="56" xfId="0" applyFont="1" applyBorder="1" applyAlignment="1">
      <alignment horizontal="left" vertical="center" wrapText="1"/>
    </xf>
    <xf numFmtId="0" fontId="4" fillId="0" borderId="64" xfId="0" applyFont="1" applyBorder="1"/>
    <xf numFmtId="0" fontId="4" fillId="0" borderId="35" xfId="0" applyFont="1" applyBorder="1"/>
    <xf numFmtId="0" fontId="10" fillId="0" borderId="44" xfId="0" applyFont="1" applyBorder="1" applyAlignment="1">
      <alignment horizontal="left" vertical="center" wrapText="1"/>
    </xf>
    <xf numFmtId="0" fontId="16" fillId="0" borderId="34" xfId="0" applyFont="1" applyBorder="1" applyAlignment="1">
      <alignment horizontal="center" vertical="center" wrapText="1"/>
    </xf>
    <xf numFmtId="0" fontId="16" fillId="0" borderId="23" xfId="0" applyFont="1" applyBorder="1" applyAlignment="1">
      <alignment horizontal="center" vertical="center" wrapText="1"/>
    </xf>
    <xf numFmtId="0" fontId="4" fillId="0" borderId="17" xfId="0" applyFont="1" applyBorder="1"/>
    <xf numFmtId="0" fontId="18" fillId="0" borderId="28" xfId="0" applyFont="1" applyBorder="1" applyAlignment="1">
      <alignment horizontal="left" vertical="center" wrapText="1"/>
    </xf>
    <xf numFmtId="0" fontId="4" fillId="0" borderId="30" xfId="0" applyFont="1" applyBorder="1"/>
    <xf numFmtId="0" fontId="10" fillId="0" borderId="65" xfId="0" applyFont="1" applyBorder="1" applyAlignment="1">
      <alignment horizontal="right" vertical="center" wrapText="1"/>
    </xf>
    <xf numFmtId="0" fontId="4" fillId="0" borderId="66" xfId="0" applyFont="1" applyBorder="1"/>
    <xf numFmtId="0" fontId="4" fillId="0" borderId="67" xfId="0" applyFont="1" applyBorder="1"/>
    <xf numFmtId="9" fontId="19" fillId="0" borderId="34" xfId="0" applyNumberFormat="1" applyFont="1" applyBorder="1" applyAlignment="1">
      <alignment horizontal="center" vertical="center" wrapText="1"/>
    </xf>
    <xf numFmtId="0" fontId="9" fillId="0" borderId="23" xfId="0" applyFont="1" applyBorder="1" applyAlignment="1">
      <alignment vertical="center" wrapText="1"/>
    </xf>
    <xf numFmtId="0" fontId="4" fillId="0" borderId="22" xfId="0" applyFont="1" applyBorder="1"/>
    <xf numFmtId="0" fontId="1" fillId="0" borderId="0" xfId="0" applyFont="1" applyAlignment="1">
      <alignment horizontal="left"/>
    </xf>
    <xf numFmtId="0" fontId="23" fillId="0" borderId="70" xfId="0" applyFont="1" applyBorder="1" applyAlignment="1">
      <alignment horizontal="left" vertical="center" wrapText="1"/>
    </xf>
    <xf numFmtId="0" fontId="4" fillId="0" borderId="73" xfId="0" applyFont="1" applyBorder="1"/>
    <xf numFmtId="0" fontId="9" fillId="0" borderId="65" xfId="0" applyFont="1" applyBorder="1" applyAlignment="1">
      <alignment horizontal="left" vertical="center" wrapText="1"/>
    </xf>
    <xf numFmtId="0" fontId="4" fillId="0" borderId="74" xfId="0" applyFont="1" applyBorder="1"/>
    <xf numFmtId="0" fontId="9" fillId="0" borderId="28" xfId="0" applyFont="1" applyBorder="1" applyAlignment="1">
      <alignment vertical="center" wrapText="1"/>
    </xf>
    <xf numFmtId="0" fontId="8" fillId="0" borderId="23" xfId="0" applyFont="1" applyBorder="1" applyAlignment="1">
      <alignment vertical="center"/>
    </xf>
    <xf numFmtId="0" fontId="10" fillId="0" borderId="17" xfId="0" applyFont="1" applyBorder="1" applyAlignment="1">
      <alignment vertical="center" wrapText="1"/>
    </xf>
    <xf numFmtId="0" fontId="10" fillId="0" borderId="17" xfId="0" applyFont="1" applyBorder="1" applyAlignment="1">
      <alignment vertical="center"/>
    </xf>
    <xf numFmtId="0" fontId="10" fillId="0" borderId="35" xfId="0" applyFont="1" applyBorder="1" applyAlignment="1">
      <alignment vertical="center"/>
    </xf>
    <xf numFmtId="0" fontId="10" fillId="0" borderId="70" xfId="0" applyFont="1" applyBorder="1" applyAlignment="1">
      <alignment horizontal="left" vertical="center" wrapText="1"/>
    </xf>
    <xf numFmtId="0" fontId="10" fillId="0" borderId="35" xfId="0" applyFont="1" applyBorder="1" applyAlignment="1">
      <alignment horizontal="left" vertical="center" wrapText="1"/>
    </xf>
    <xf numFmtId="0" fontId="10" fillId="0" borderId="65" xfId="0" applyFont="1" applyBorder="1" applyAlignment="1">
      <alignment horizontal="left" vertical="center" wrapText="1"/>
    </xf>
    <xf numFmtId="0" fontId="8" fillId="0" borderId="28" xfId="0" applyFont="1" applyBorder="1" applyAlignment="1">
      <alignment vertical="center"/>
    </xf>
    <xf numFmtId="0" fontId="6" fillId="2" borderId="38" xfId="0" applyFont="1" applyFill="1" applyBorder="1" applyAlignment="1">
      <alignment horizontal="center"/>
    </xf>
    <xf numFmtId="0" fontId="4" fillId="0" borderId="39" xfId="0" applyFont="1" applyBorder="1"/>
    <xf numFmtId="0" fontId="4" fillId="0" borderId="40" xfId="0" applyFont="1" applyBorder="1"/>
    <xf numFmtId="0" fontId="7" fillId="2" borderId="41" xfId="0" applyFont="1" applyFill="1" applyBorder="1" applyAlignment="1">
      <alignment horizontal="center"/>
    </xf>
    <xf numFmtId="0" fontId="4" fillId="0" borderId="42" xfId="0" applyFont="1" applyBorder="1"/>
    <xf numFmtId="0" fontId="4" fillId="0" borderId="43" xfId="0" applyFont="1" applyBorder="1"/>
    <xf numFmtId="0" fontId="4" fillId="0" borderId="19" xfId="0" applyFont="1" applyBorder="1"/>
    <xf numFmtId="0" fontId="11" fillId="0" borderId="70" xfId="0" applyFont="1" applyBorder="1" applyAlignment="1">
      <alignment horizontal="left" vertical="center" wrapText="1"/>
    </xf>
    <xf numFmtId="0" fontId="10" fillId="0" borderId="23" xfId="0" applyFont="1" applyBorder="1" applyAlignment="1">
      <alignment horizontal="right" vertical="center" wrapText="1"/>
    </xf>
    <xf numFmtId="0" fontId="10" fillId="0" borderId="55" xfId="0" applyFont="1" applyBorder="1" applyAlignment="1">
      <alignment horizontal="center" vertical="center" wrapText="1"/>
    </xf>
    <xf numFmtId="0" fontId="15" fillId="0" borderId="55" xfId="0" applyFont="1" applyBorder="1" applyAlignment="1">
      <alignment horizontal="center" vertical="center" wrapText="1"/>
    </xf>
    <xf numFmtId="0" fontId="4" fillId="0" borderId="51" xfId="0" applyFont="1" applyBorder="1"/>
    <xf numFmtId="0" fontId="2" fillId="0" borderId="34" xfId="0" applyFont="1" applyBorder="1" applyAlignment="1">
      <alignment horizontal="center" vertical="center"/>
    </xf>
    <xf numFmtId="0" fontId="2" fillId="3" borderId="34" xfId="0" applyFont="1" applyFill="1" applyBorder="1" applyAlignment="1">
      <alignment horizontal="center" vertical="center"/>
    </xf>
    <xf numFmtId="0" fontId="2" fillId="3" borderId="49" xfId="0" applyFont="1" applyFill="1" applyBorder="1" applyAlignment="1">
      <alignment horizontal="center" vertical="center"/>
    </xf>
    <xf numFmtId="0" fontId="9" fillId="0" borderId="23" xfId="0" applyFont="1" applyBorder="1" applyAlignment="1">
      <alignment horizontal="left" wrapText="1"/>
    </xf>
    <xf numFmtId="0" fontId="12" fillId="0" borderId="18" xfId="0" applyFont="1" applyBorder="1" applyAlignment="1">
      <alignment horizontal="left" vertical="center" wrapText="1"/>
    </xf>
    <xf numFmtId="0" fontId="10" fillId="0" borderId="27" xfId="0" applyFont="1" applyBorder="1" applyAlignment="1">
      <alignment vertical="center" wrapText="1"/>
    </xf>
    <xf numFmtId="0" fontId="4" fillId="0" borderId="16" xfId="0" applyFont="1" applyBorder="1"/>
    <xf numFmtId="0" fontId="8" fillId="0" borderId="32" xfId="0" applyFont="1" applyBorder="1" applyAlignment="1">
      <alignment horizontal="center" vertical="center" wrapText="1"/>
    </xf>
    <xf numFmtId="0" fontId="8" fillId="0" borderId="34" xfId="0" applyFont="1" applyBorder="1" applyAlignment="1">
      <alignment horizontal="center" vertical="center" wrapText="1"/>
    </xf>
    <xf numFmtId="0" fontId="11" fillId="0" borderId="35" xfId="0" applyFont="1" applyBorder="1" applyAlignment="1">
      <alignment horizontal="left" vertical="center" wrapText="1"/>
    </xf>
    <xf numFmtId="0" fontId="9" fillId="0" borderId="28" xfId="0" applyFont="1" applyBorder="1" applyAlignment="1">
      <alignment vertical="top" wrapText="1"/>
    </xf>
    <xf numFmtId="0" fontId="12" fillId="0" borderId="17" xfId="0" applyFont="1" applyBorder="1" applyAlignment="1">
      <alignment horizontal="left" vertical="center" wrapText="1"/>
    </xf>
    <xf numFmtId="0" fontId="13" fillId="0" borderId="17" xfId="0" applyFont="1" applyBorder="1" applyAlignment="1">
      <alignment horizontal="left" vertical="center" wrapText="1"/>
    </xf>
    <xf numFmtId="0" fontId="12" fillId="0" borderId="17" xfId="0" applyFont="1" applyBorder="1" applyAlignment="1">
      <alignment horizontal="center" vertical="center" wrapText="1"/>
    </xf>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9" fillId="0" borderId="14" xfId="0" applyFont="1" applyBorder="1" applyAlignment="1">
      <alignment vertical="center" wrapText="1"/>
    </xf>
    <xf numFmtId="0" fontId="4" fillId="0" borderId="15" xfId="0" applyFont="1" applyBorder="1"/>
    <xf numFmtId="0" fontId="10" fillId="0" borderId="28" xfId="0" applyFont="1" applyBorder="1" applyAlignment="1">
      <alignment horizontal="center" vertical="center" wrapText="1"/>
    </xf>
    <xf numFmtId="0" fontId="12" fillId="0" borderId="23" xfId="0" applyFont="1" applyBorder="1" applyAlignment="1">
      <alignment horizontal="center" vertical="center" wrapText="1"/>
    </xf>
    <xf numFmtId="0" fontId="18" fillId="0" borderId="23" xfId="0" applyFont="1" applyBorder="1" applyAlignment="1">
      <alignment horizontal="center" vertical="center" wrapText="1"/>
    </xf>
    <xf numFmtId="0" fontId="19" fillId="0" borderId="17" xfId="0" applyFont="1" applyBorder="1" applyAlignment="1">
      <alignment horizontal="center" vertical="center" wrapText="1"/>
    </xf>
    <xf numFmtId="9" fontId="20" fillId="0" borderId="23" xfId="0" applyNumberFormat="1" applyFont="1" applyBorder="1" applyAlignment="1">
      <alignment horizontal="left"/>
    </xf>
    <xf numFmtId="0" fontId="16" fillId="0" borderId="49" xfId="0" applyFont="1" applyBorder="1" applyAlignment="1">
      <alignment horizontal="center" vertical="center" wrapText="1"/>
    </xf>
    <xf numFmtId="0" fontId="4" fillId="0" borderId="52" xfId="0" applyFont="1" applyBorder="1"/>
    <xf numFmtId="0" fontId="16" fillId="0" borderId="55" xfId="0" applyFont="1" applyBorder="1" applyAlignment="1">
      <alignment horizontal="center" vertical="center" wrapText="1"/>
    </xf>
    <xf numFmtId="0" fontId="16" fillId="0" borderId="56" xfId="0" applyFont="1" applyBorder="1" applyAlignment="1">
      <alignment horizontal="center" vertical="center" wrapText="1"/>
    </xf>
    <xf numFmtId="0" fontId="16" fillId="3" borderId="34" xfId="0" applyFont="1" applyFill="1" applyBorder="1" applyAlignment="1">
      <alignment horizontal="center" vertical="center" wrapText="1"/>
    </xf>
    <xf numFmtId="0" fontId="16" fillId="3" borderId="61" xfId="0" applyFont="1" applyFill="1" applyBorder="1" applyAlignment="1">
      <alignment horizontal="center" vertical="center" wrapText="1"/>
    </xf>
    <xf numFmtId="0" fontId="4" fillId="0" borderId="62" xfId="0" applyFont="1" applyBorder="1"/>
    <xf numFmtId="0" fontId="16" fillId="3" borderId="49"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9" fillId="0" borderId="32" xfId="0" applyFont="1" applyBorder="1" applyAlignment="1">
      <alignment horizontal="center" vertical="center" wrapText="1"/>
    </xf>
    <xf numFmtId="0" fontId="9" fillId="3" borderId="32"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6" fillId="2" borderId="38" xfId="0" applyFont="1" applyFill="1" applyBorder="1" applyAlignment="1">
      <alignment horizontal="center" vertical="center"/>
    </xf>
    <xf numFmtId="0" fontId="7" fillId="2" borderId="41" xfId="0" applyFont="1" applyFill="1" applyBorder="1" applyAlignment="1">
      <alignment horizontal="center" vertical="center"/>
    </xf>
    <xf numFmtId="0" fontId="14" fillId="0" borderId="27" xfId="0" applyFont="1" applyBorder="1" applyAlignment="1">
      <alignment horizontal="center" vertical="center" wrapText="1"/>
    </xf>
    <xf numFmtId="0" fontId="7" fillId="0" borderId="4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tanju.yasar@antalya.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heetViews>
  <sheetFormatPr baseColWidth="10" defaultColWidth="14.33203125" defaultRowHeight="15" customHeight="1" x14ac:dyDescent="0.2"/>
  <cols>
    <col min="1" max="1" width="8.6640625" customWidth="1"/>
    <col min="2" max="2" width="21.1640625" customWidth="1"/>
    <col min="3" max="3" width="10.6640625" customWidth="1"/>
    <col min="4" max="4" width="10" customWidth="1"/>
    <col min="5" max="5" width="17.33203125" customWidth="1"/>
    <col min="6" max="6" width="21.1640625" customWidth="1"/>
    <col min="7" max="11" width="10.6640625" customWidth="1"/>
    <col min="12" max="13" width="8.6640625" customWidth="1"/>
  </cols>
  <sheetData>
    <row r="1" spans="2:11" x14ac:dyDescent="0.2">
      <c r="B1" s="1"/>
      <c r="C1" s="2"/>
      <c r="D1" s="2"/>
      <c r="E1" s="2"/>
      <c r="F1" s="2"/>
      <c r="G1" s="2"/>
      <c r="H1" s="2"/>
      <c r="I1" s="2"/>
      <c r="J1" s="2"/>
      <c r="K1" s="2"/>
    </row>
    <row r="2" spans="2:11" ht="18" x14ac:dyDescent="0.2">
      <c r="B2" s="147" t="s">
        <v>0</v>
      </c>
      <c r="C2" s="148"/>
      <c r="D2" s="148"/>
      <c r="E2" s="148"/>
      <c r="F2" s="148"/>
      <c r="G2" s="148"/>
      <c r="H2" s="148"/>
      <c r="I2" s="148"/>
      <c r="J2" s="148"/>
      <c r="K2" s="149"/>
    </row>
    <row r="3" spans="2:11" ht="18" x14ac:dyDescent="0.2">
      <c r="B3" s="150" t="s">
        <v>1</v>
      </c>
      <c r="C3" s="151"/>
      <c r="D3" s="151"/>
      <c r="E3" s="151"/>
      <c r="F3" s="151"/>
      <c r="G3" s="151"/>
      <c r="H3" s="151"/>
      <c r="I3" s="151"/>
      <c r="J3" s="151"/>
      <c r="K3" s="152"/>
    </row>
    <row r="4" spans="2:11" ht="16" x14ac:dyDescent="0.2">
      <c r="B4" s="153" t="s">
        <v>2</v>
      </c>
      <c r="C4" s="154"/>
      <c r="D4" s="154"/>
      <c r="E4" s="154"/>
      <c r="F4" s="154"/>
      <c r="G4" s="154"/>
      <c r="H4" s="154"/>
      <c r="I4" s="154"/>
      <c r="J4" s="154"/>
      <c r="K4" s="155"/>
    </row>
    <row r="5" spans="2:11" ht="16" x14ac:dyDescent="0.2">
      <c r="B5" s="156" t="s">
        <v>3</v>
      </c>
      <c r="C5" s="157"/>
      <c r="D5" s="157"/>
      <c r="E5" s="157"/>
      <c r="F5" s="157"/>
      <c r="G5" s="157"/>
      <c r="H5" s="157"/>
      <c r="I5" s="157"/>
      <c r="J5" s="157"/>
      <c r="K5" s="158"/>
    </row>
    <row r="6" spans="2:11" x14ac:dyDescent="0.2">
      <c r="B6" s="3" t="s">
        <v>4</v>
      </c>
      <c r="C6" s="159" t="s">
        <v>5</v>
      </c>
      <c r="D6" s="148"/>
      <c r="E6" s="148"/>
      <c r="F6" s="148"/>
      <c r="G6" s="148"/>
      <c r="H6" s="148"/>
      <c r="I6" s="148"/>
      <c r="J6" s="148"/>
      <c r="K6" s="160"/>
    </row>
    <row r="7" spans="2:11" x14ac:dyDescent="0.2">
      <c r="B7" s="4" t="s">
        <v>6</v>
      </c>
      <c r="C7" s="67" t="str">
        <f ca="1">IFERROR(__xludf.DUMMYFUNCTION("GOOGLETRANSLATE(C6,""tr"",""en"")"),"FACULTY OF LAW")</f>
        <v>FACULTY OF LAW</v>
      </c>
      <c r="D7" s="68"/>
      <c r="E7" s="68"/>
      <c r="F7" s="68"/>
      <c r="G7" s="68"/>
      <c r="H7" s="68"/>
      <c r="I7" s="68"/>
      <c r="J7" s="68"/>
      <c r="K7" s="127"/>
    </row>
    <row r="8" spans="2:11" x14ac:dyDescent="0.2">
      <c r="B8" s="5" t="s">
        <v>7</v>
      </c>
      <c r="C8" s="86" t="s">
        <v>8</v>
      </c>
      <c r="D8" s="70"/>
      <c r="E8" s="70"/>
      <c r="F8" s="70"/>
      <c r="G8" s="70"/>
      <c r="H8" s="70"/>
      <c r="I8" s="70"/>
      <c r="J8" s="70"/>
      <c r="K8" s="106"/>
    </row>
    <row r="9" spans="2:11" x14ac:dyDescent="0.2">
      <c r="B9" s="4" t="s">
        <v>9</v>
      </c>
      <c r="C9" s="137" t="str">
        <f ca="1">IFERROR(__xludf.DUMMYFUNCTION("GOOGLETRANSLATE(C8,""tr"",""en"")"),"LAW")</f>
        <v>LAW</v>
      </c>
      <c r="D9" s="68"/>
      <c r="E9" s="68"/>
      <c r="F9" s="68"/>
      <c r="G9" s="68"/>
      <c r="H9" s="68"/>
      <c r="I9" s="68"/>
      <c r="J9" s="68"/>
      <c r="K9" s="127"/>
    </row>
    <row r="10" spans="2:11" x14ac:dyDescent="0.2">
      <c r="B10" s="5" t="s">
        <v>10</v>
      </c>
      <c r="C10" s="69" t="s">
        <v>8</v>
      </c>
      <c r="D10" s="70"/>
      <c r="E10" s="70"/>
      <c r="F10" s="70"/>
      <c r="G10" s="70"/>
      <c r="H10" s="70"/>
      <c r="I10" s="54"/>
      <c r="J10" s="59" t="s">
        <v>11</v>
      </c>
      <c r="K10" s="106"/>
    </row>
    <row r="11" spans="2:11" ht="15" customHeight="1" x14ac:dyDescent="0.2">
      <c r="B11" s="4" t="s">
        <v>12</v>
      </c>
      <c r="C11" s="137" t="str">
        <f ca="1">IFERROR(__xludf.DUMMYFUNCTION("GOOGLETRANSLATE(C10,""tr"",""en"")"),"LAW")</f>
        <v>LAW</v>
      </c>
      <c r="D11" s="68"/>
      <c r="E11" s="68"/>
      <c r="F11" s="68"/>
      <c r="G11" s="68"/>
      <c r="H11" s="68"/>
      <c r="I11" s="127"/>
      <c r="J11" s="146" t="s">
        <v>13</v>
      </c>
      <c r="K11" s="127"/>
    </row>
    <row r="12" spans="2:11" x14ac:dyDescent="0.2">
      <c r="B12" s="5" t="s">
        <v>14</v>
      </c>
      <c r="C12" s="69" t="s">
        <v>15</v>
      </c>
      <c r="D12" s="70"/>
      <c r="E12" s="70"/>
      <c r="F12" s="70"/>
      <c r="G12" s="70"/>
      <c r="H12" s="70"/>
      <c r="I12" s="70"/>
      <c r="J12" s="70"/>
      <c r="K12" s="106"/>
    </row>
    <row r="13" spans="2:11" x14ac:dyDescent="0.2">
      <c r="B13" s="4" t="s">
        <v>16</v>
      </c>
      <c r="C13" s="98"/>
      <c r="D13" s="68"/>
      <c r="E13" s="68"/>
      <c r="F13" s="68"/>
      <c r="G13" s="68"/>
      <c r="H13" s="68"/>
      <c r="I13" s="68"/>
      <c r="J13" s="68"/>
      <c r="K13" s="127"/>
    </row>
    <row r="14" spans="2:11" ht="15" customHeight="1" x14ac:dyDescent="0.2">
      <c r="B14" s="5" t="s">
        <v>17</v>
      </c>
      <c r="C14" s="86" t="s">
        <v>18</v>
      </c>
      <c r="D14" s="70"/>
      <c r="E14" s="70"/>
      <c r="F14" s="70"/>
      <c r="G14" s="70"/>
      <c r="H14" s="70"/>
      <c r="I14" s="70"/>
      <c r="J14" s="70"/>
      <c r="K14" s="106"/>
    </row>
    <row r="15" spans="2:11" ht="15" customHeight="1" x14ac:dyDescent="0.2">
      <c r="B15" s="4" t="s">
        <v>19</v>
      </c>
      <c r="C15" s="137" t="str">
        <f ca="1">IFERROR(__xludf.DUMMYFUNCTION("GOOGLETRANSLATE(C14,""tr"",""en"")"),"Civil Law I")</f>
        <v>Civil Law I</v>
      </c>
      <c r="D15" s="68"/>
      <c r="E15" s="68"/>
      <c r="F15" s="68"/>
      <c r="G15" s="68"/>
      <c r="H15" s="68"/>
      <c r="I15" s="68"/>
      <c r="J15" s="68"/>
      <c r="K15" s="127"/>
    </row>
    <row r="16" spans="2:11" x14ac:dyDescent="0.2">
      <c r="B16" s="5" t="s">
        <v>20</v>
      </c>
      <c r="C16" s="69" t="s">
        <v>21</v>
      </c>
      <c r="D16" s="70"/>
      <c r="E16" s="70"/>
      <c r="F16" s="54"/>
      <c r="G16" s="81" t="s">
        <v>22</v>
      </c>
      <c r="H16" s="54"/>
      <c r="I16" s="69" t="s">
        <v>23</v>
      </c>
      <c r="J16" s="70"/>
      <c r="K16" s="106"/>
    </row>
    <row r="17" spans="2:11" x14ac:dyDescent="0.2">
      <c r="B17" s="4" t="s">
        <v>24</v>
      </c>
      <c r="C17" s="137" t="str">
        <f ca="1">IFERROR(__xludf.DUMMYFUNCTION("GOOGLETRANSLATE(C16,""tr"",""en"")"),"Turkish")</f>
        <v>Turkish</v>
      </c>
      <c r="D17" s="68"/>
      <c r="E17" s="68"/>
      <c r="F17" s="127"/>
      <c r="G17" s="145" t="s">
        <v>25</v>
      </c>
      <c r="H17" s="56"/>
      <c r="I17" s="144" t="str">
        <f ca="1">IFERROR(__xludf.DUMMYFUNCTION("GOOGLETRANSLATE(I16,""tr"",""en"")"),"Compulsory")</f>
        <v>Compulsory</v>
      </c>
      <c r="J17" s="68"/>
      <c r="K17" s="127"/>
    </row>
    <row r="18" spans="2:11" x14ac:dyDescent="0.2">
      <c r="B18" s="5" t="s">
        <v>26</v>
      </c>
      <c r="C18" s="69" t="s">
        <v>27</v>
      </c>
      <c r="D18" s="70"/>
      <c r="E18" s="70"/>
      <c r="F18" s="54"/>
      <c r="G18" s="81" t="s">
        <v>28</v>
      </c>
      <c r="H18" s="54"/>
      <c r="I18" s="69">
        <v>6</v>
      </c>
      <c r="J18" s="70"/>
      <c r="K18" s="106"/>
    </row>
    <row r="19" spans="2:11" x14ac:dyDescent="0.2">
      <c r="B19" s="4" t="s">
        <v>29</v>
      </c>
      <c r="C19" s="144" t="s">
        <v>30</v>
      </c>
      <c r="D19" s="68"/>
      <c r="E19" s="68"/>
      <c r="F19" s="56"/>
      <c r="G19" s="145" t="s">
        <v>31</v>
      </c>
      <c r="H19" s="56"/>
      <c r="I19" s="98"/>
      <c r="J19" s="68"/>
      <c r="K19" s="127"/>
    </row>
    <row r="20" spans="2:11" ht="15" customHeight="1" x14ac:dyDescent="0.2">
      <c r="B20" s="5" t="s">
        <v>32</v>
      </c>
      <c r="C20" s="86">
        <v>4</v>
      </c>
      <c r="D20" s="70"/>
      <c r="E20" s="70"/>
      <c r="F20" s="70"/>
      <c r="G20" s="70"/>
      <c r="H20" s="70"/>
      <c r="I20" s="70"/>
      <c r="J20" s="70"/>
      <c r="K20" s="106"/>
    </row>
    <row r="21" spans="2:11" ht="16.5" customHeight="1" x14ac:dyDescent="0.2">
      <c r="B21" s="4" t="s">
        <v>33</v>
      </c>
      <c r="C21" s="137">
        <v>4</v>
      </c>
      <c r="D21" s="68"/>
      <c r="E21" s="68"/>
      <c r="F21" s="68"/>
      <c r="G21" s="68"/>
      <c r="H21" s="68"/>
      <c r="I21" s="68"/>
      <c r="J21" s="68"/>
      <c r="K21" s="127"/>
    </row>
    <row r="22" spans="2:11" ht="15" customHeight="1" x14ac:dyDescent="0.2">
      <c r="B22" s="5" t="s">
        <v>34</v>
      </c>
      <c r="C22" s="86">
        <v>6</v>
      </c>
      <c r="D22" s="70"/>
      <c r="E22" s="70"/>
      <c r="F22" s="70"/>
      <c r="G22" s="70"/>
      <c r="H22" s="70"/>
      <c r="I22" s="70"/>
      <c r="J22" s="70"/>
      <c r="K22" s="106"/>
    </row>
    <row r="23" spans="2:11" ht="16.5" customHeight="1" x14ac:dyDescent="0.2">
      <c r="B23" s="4" t="s">
        <v>35</v>
      </c>
      <c r="C23" s="137">
        <v>6</v>
      </c>
      <c r="D23" s="68"/>
      <c r="E23" s="68"/>
      <c r="F23" s="68"/>
      <c r="G23" s="68"/>
      <c r="H23" s="68"/>
      <c r="I23" s="68"/>
      <c r="J23" s="68"/>
      <c r="K23" s="127"/>
    </row>
    <row r="24" spans="2:11" ht="15.75" customHeight="1" x14ac:dyDescent="0.2">
      <c r="B24" s="5" t="s">
        <v>36</v>
      </c>
      <c r="C24" s="86" t="s">
        <v>37</v>
      </c>
      <c r="D24" s="70"/>
      <c r="E24" s="70"/>
      <c r="F24" s="70"/>
      <c r="G24" s="70"/>
      <c r="H24" s="70"/>
      <c r="I24" s="70"/>
      <c r="J24" s="70"/>
      <c r="K24" s="106"/>
    </row>
    <row r="25" spans="2:11" ht="15.75" customHeight="1" x14ac:dyDescent="0.2">
      <c r="B25" s="4" t="s">
        <v>38</v>
      </c>
      <c r="C25" s="137" t="str">
        <f ca="1">IFERROR(__xludf.DUMMYFUNCTION("GOOGLETRANSLATE(C24,""tr"",""en"")"),"Letter Grade")</f>
        <v>Letter Grade</v>
      </c>
      <c r="D25" s="68"/>
      <c r="E25" s="68"/>
      <c r="F25" s="68"/>
      <c r="G25" s="68"/>
      <c r="H25" s="68"/>
      <c r="I25" s="68"/>
      <c r="J25" s="68"/>
      <c r="K25" s="127"/>
    </row>
    <row r="26" spans="2:11" ht="15" customHeight="1" x14ac:dyDescent="0.2">
      <c r="B26" s="5" t="s">
        <v>39</v>
      </c>
      <c r="C26" s="86" t="s">
        <v>40</v>
      </c>
      <c r="D26" s="70"/>
      <c r="E26" s="70"/>
      <c r="F26" s="70"/>
      <c r="G26" s="70"/>
      <c r="H26" s="70"/>
      <c r="I26" s="70"/>
      <c r="J26" s="70"/>
      <c r="K26" s="106"/>
    </row>
    <row r="27" spans="2:11" ht="15" customHeight="1" x14ac:dyDescent="0.2">
      <c r="B27" s="4" t="s">
        <v>41</v>
      </c>
      <c r="C27" s="137" t="str">
        <f ca="1">IFERROR(__xludf.DUMMYFUNCTION("GOOGLETRANSLATE(C26,""tr"",""en"")"),"None")</f>
        <v>None</v>
      </c>
      <c r="D27" s="68"/>
      <c r="E27" s="68"/>
      <c r="F27" s="68"/>
      <c r="G27" s="68"/>
      <c r="H27" s="68"/>
      <c r="I27" s="68"/>
      <c r="J27" s="68"/>
      <c r="K27" s="127"/>
    </row>
    <row r="28" spans="2:11" ht="15" customHeight="1" x14ac:dyDescent="0.2">
      <c r="B28" s="5" t="s">
        <v>42</v>
      </c>
      <c r="C28" s="86" t="s">
        <v>40</v>
      </c>
      <c r="D28" s="70"/>
      <c r="E28" s="70"/>
      <c r="F28" s="70"/>
      <c r="G28" s="70"/>
      <c r="H28" s="70"/>
      <c r="I28" s="70"/>
      <c r="J28" s="70"/>
      <c r="K28" s="106"/>
    </row>
    <row r="29" spans="2:11" ht="15" customHeight="1" x14ac:dyDescent="0.2">
      <c r="B29" s="4" t="s">
        <v>43</v>
      </c>
      <c r="C29" s="137" t="str">
        <f ca="1">IFERROR(__xludf.DUMMYFUNCTION("GOOGLETRANSLATE(C28,""tr"",""en"")"),"None")</f>
        <v>None</v>
      </c>
      <c r="D29" s="68"/>
      <c r="E29" s="68"/>
      <c r="F29" s="68"/>
      <c r="G29" s="68"/>
      <c r="H29" s="68"/>
      <c r="I29" s="68"/>
      <c r="J29" s="68"/>
      <c r="K29" s="127"/>
    </row>
    <row r="30" spans="2:11" ht="15.75" customHeight="1" x14ac:dyDescent="0.2">
      <c r="B30" s="5" t="s">
        <v>44</v>
      </c>
      <c r="C30" s="105" t="s">
        <v>45</v>
      </c>
      <c r="D30" s="70"/>
      <c r="E30" s="70"/>
      <c r="F30" s="70"/>
      <c r="G30" s="70"/>
      <c r="H30" s="70"/>
      <c r="I30" s="70"/>
      <c r="J30" s="70"/>
      <c r="K30" s="106"/>
    </row>
    <row r="31" spans="2:11" ht="15.75" customHeight="1" x14ac:dyDescent="0.2">
      <c r="B31" s="6" t="s">
        <v>46</v>
      </c>
      <c r="C31" s="137" t="str">
        <f ca="1">IFERROR(__xludf.DUMMYFUNCTION("GOOGLETRANSLATE(C30,""tr"",""en"")"),"Only departmental students can take the course.")</f>
        <v>Only departmental students can take the course.</v>
      </c>
      <c r="D31" s="68"/>
      <c r="E31" s="68"/>
      <c r="F31" s="68"/>
      <c r="G31" s="68"/>
      <c r="H31" s="68"/>
      <c r="I31" s="68"/>
      <c r="J31" s="68"/>
      <c r="K31" s="127"/>
    </row>
    <row r="32" spans="2:11" ht="27" customHeight="1" x14ac:dyDescent="0.2">
      <c r="B32" s="7" t="s">
        <v>47</v>
      </c>
      <c r="C32" s="143" t="s">
        <v>48</v>
      </c>
      <c r="D32" s="74"/>
      <c r="E32" s="74"/>
      <c r="F32" s="74"/>
      <c r="G32" s="74"/>
      <c r="H32" s="74"/>
      <c r="I32" s="74"/>
      <c r="J32" s="74"/>
      <c r="K32" s="100"/>
    </row>
    <row r="33" spans="2:11" ht="27.75" customHeight="1" x14ac:dyDescent="0.2">
      <c r="B33" s="4" t="s">
        <v>49</v>
      </c>
      <c r="C33" s="137" t="str">
        <f ca="1">IFERROR(__xludf.DUMMYFUNCTION("GOOGLETRANSLATE(C32,""tr"",""en"")"),"This course aims to provide the student with theoretical and practical knowledge and application skills regarding the Personal Law section of Turkish Civil Law.")</f>
        <v>This course aims to provide the student with theoretical and practical knowledge and application skills regarding the Personal Law section of Turkish Civil Law.</v>
      </c>
      <c r="D33" s="68"/>
      <c r="E33" s="68"/>
      <c r="F33" s="68"/>
      <c r="G33" s="68"/>
      <c r="H33" s="68"/>
      <c r="I33" s="68"/>
      <c r="J33" s="68"/>
      <c r="K33" s="127"/>
    </row>
    <row r="34" spans="2:11" ht="15.75" customHeight="1" x14ac:dyDescent="0.2">
      <c r="B34" s="8" t="s">
        <v>50</v>
      </c>
      <c r="C34" s="69" t="s">
        <v>51</v>
      </c>
      <c r="D34" s="70"/>
      <c r="E34" s="70"/>
      <c r="F34" s="70"/>
      <c r="G34" s="70"/>
      <c r="H34" s="70"/>
      <c r="I34" s="70"/>
      <c r="J34" s="70"/>
      <c r="K34" s="106"/>
    </row>
    <row r="35" spans="2:11" ht="30.75" customHeight="1" x14ac:dyDescent="0.2">
      <c r="B35" s="6" t="s">
        <v>52</v>
      </c>
      <c r="C35" s="67" t="str">
        <f ca="1">IFERROR(__xludf.DUMMYFUNCTION("GOOGLETRANSLATE(C34,""tr"",""en"")"),"The content of the course consists of the initial provisions of the Turkish Civil Code and the real and legal persons in the section of personal law, the person's legal and legal capacity, the beginning and end of personality, personal rights and ways to "&amp;"protect them, and the classification of rights.")</f>
        <v>The content of the course consists of the initial provisions of the Turkish Civil Code and the real and legal persons in the section of personal law, the person's legal and legal capacity, the beginning and end of personality, personal rights and ways to protect them, and the classification of rights.</v>
      </c>
      <c r="D35" s="68"/>
      <c r="E35" s="68"/>
      <c r="F35" s="68"/>
      <c r="G35" s="68"/>
      <c r="H35" s="68"/>
      <c r="I35" s="68"/>
      <c r="J35" s="68"/>
      <c r="K35" s="127"/>
    </row>
    <row r="36" spans="2:11" ht="15.75" customHeight="1" x14ac:dyDescent="0.2">
      <c r="B36" s="138" t="s">
        <v>53</v>
      </c>
      <c r="C36" s="140" t="s">
        <v>54</v>
      </c>
      <c r="D36" s="73" t="s">
        <v>55</v>
      </c>
      <c r="E36" s="74"/>
      <c r="F36" s="74"/>
      <c r="G36" s="74"/>
      <c r="H36" s="74"/>
      <c r="I36" s="74"/>
      <c r="J36" s="74"/>
      <c r="K36" s="100"/>
    </row>
    <row r="37" spans="2:11" ht="15.75" customHeight="1" x14ac:dyDescent="0.2">
      <c r="B37" s="46"/>
      <c r="C37" s="42"/>
      <c r="D37" s="137" t="str">
        <f ca="1">IFERROR(__xludf.DUMMYFUNCTION("GOOGLETRANSLATE(D36,""tr"",""en"")"),"To be able to analyze the Personal Law section of the Turkish Civil Code.")</f>
        <v>To be able to analyze the Personal Law section of the Turkish Civil Code.</v>
      </c>
      <c r="E37" s="68"/>
      <c r="F37" s="68"/>
      <c r="G37" s="68"/>
      <c r="H37" s="68"/>
      <c r="I37" s="68"/>
      <c r="J37" s="68"/>
      <c r="K37" s="127"/>
    </row>
    <row r="38" spans="2:11" ht="15.75" customHeight="1" x14ac:dyDescent="0.2">
      <c r="B38" s="46"/>
      <c r="C38" s="141" t="s">
        <v>56</v>
      </c>
      <c r="D38" s="69" t="s">
        <v>57</v>
      </c>
      <c r="E38" s="70"/>
      <c r="F38" s="70"/>
      <c r="G38" s="70"/>
      <c r="H38" s="70"/>
      <c r="I38" s="70"/>
      <c r="J38" s="70"/>
      <c r="K38" s="106"/>
    </row>
    <row r="39" spans="2:11" ht="15.75" customHeight="1" x14ac:dyDescent="0.2">
      <c r="B39" s="46"/>
      <c r="C39" s="42"/>
      <c r="D39" s="67" t="str">
        <f ca="1">IFERROR(__xludf.DUMMYFUNCTION("GOOGLETRANSLATE(D38,""tr"",""en"")"),"To be able to make a legal characterization of the concrete event in front of you based on the theoretical infrastructure.")</f>
        <v>To be able to make a legal characterization of the concrete event in front of you based on the theoretical infrastructure.</v>
      </c>
      <c r="E39" s="68"/>
      <c r="F39" s="68"/>
      <c r="G39" s="68"/>
      <c r="H39" s="68"/>
      <c r="I39" s="68"/>
      <c r="J39" s="68"/>
      <c r="K39" s="127"/>
    </row>
    <row r="40" spans="2:11" ht="15.75" customHeight="1" x14ac:dyDescent="0.2">
      <c r="B40" s="46"/>
      <c r="C40" s="141" t="s">
        <v>58</v>
      </c>
      <c r="D40" s="69" t="s">
        <v>59</v>
      </c>
      <c r="E40" s="70"/>
      <c r="F40" s="70"/>
      <c r="G40" s="70"/>
      <c r="H40" s="70"/>
      <c r="I40" s="70"/>
      <c r="J40" s="70"/>
      <c r="K40" s="106"/>
    </row>
    <row r="41" spans="2:11" ht="15.75" customHeight="1" x14ac:dyDescent="0.2">
      <c r="B41" s="46"/>
      <c r="C41" s="42"/>
      <c r="D41" s="67" t="str">
        <f ca="1">IFERROR(__xludf.DUMMYFUNCTION("GOOGLETRANSLATE(D40,""tr"",""en"")"),"Understanding the basic concepts of civil law")</f>
        <v>Understanding the basic concepts of civil law</v>
      </c>
      <c r="E41" s="68"/>
      <c r="F41" s="68"/>
      <c r="G41" s="68"/>
      <c r="H41" s="68"/>
      <c r="I41" s="68"/>
      <c r="J41" s="68"/>
      <c r="K41" s="127"/>
    </row>
    <row r="42" spans="2:11" ht="15.75" customHeight="1" x14ac:dyDescent="0.2">
      <c r="B42" s="46"/>
      <c r="C42" s="141" t="s">
        <v>60</v>
      </c>
      <c r="D42" s="69" t="s">
        <v>61</v>
      </c>
      <c r="E42" s="70"/>
      <c r="F42" s="70"/>
      <c r="G42" s="70"/>
      <c r="H42" s="70"/>
      <c r="I42" s="70"/>
      <c r="J42" s="70"/>
      <c r="K42" s="106"/>
    </row>
    <row r="43" spans="2:11" ht="15.75" customHeight="1" x14ac:dyDescent="0.2">
      <c r="B43" s="46"/>
      <c r="C43" s="42"/>
      <c r="D43" s="67" t="str">
        <f ca="1">IFERROR(__xludf.DUMMYFUNCTION("GOOGLETRANSLATE(D42,""tr"",""en"")"),"Discussing the preamble provisions")</f>
        <v>Discussing the preamble provisions</v>
      </c>
      <c r="E43" s="68"/>
      <c r="F43" s="68"/>
      <c r="G43" s="68"/>
      <c r="H43" s="68"/>
      <c r="I43" s="68"/>
      <c r="J43" s="68"/>
      <c r="K43" s="127"/>
    </row>
    <row r="44" spans="2:11" ht="15.75" customHeight="1" x14ac:dyDescent="0.2">
      <c r="B44" s="46"/>
      <c r="C44" s="141" t="s">
        <v>62</v>
      </c>
      <c r="D44" s="69" t="s">
        <v>63</v>
      </c>
      <c r="E44" s="70"/>
      <c r="F44" s="70"/>
      <c r="G44" s="70"/>
      <c r="H44" s="70"/>
      <c r="I44" s="70"/>
      <c r="J44" s="70"/>
      <c r="K44" s="106"/>
    </row>
    <row r="45" spans="2:11" ht="15.75" customHeight="1" x14ac:dyDescent="0.2">
      <c r="B45" s="139"/>
      <c r="C45" s="42"/>
      <c r="D45" s="142" t="str">
        <f ca="1">IFERROR(__xludf.DUMMYFUNCTION("GOOGLETRANSLATE(D44,""tr"",""en"")"),"To be able to generate new ideas by interpreting the basic concepts of Civil Law.")</f>
        <v>To be able to generate new ideas by interpreting the basic concepts of Civil Law.</v>
      </c>
      <c r="E45" s="88"/>
      <c r="F45" s="88"/>
      <c r="G45" s="88"/>
      <c r="H45" s="88"/>
      <c r="I45" s="88"/>
      <c r="J45" s="88"/>
      <c r="K45" s="89"/>
    </row>
    <row r="46" spans="2:11" ht="18.75" customHeight="1" x14ac:dyDescent="0.2">
      <c r="B46" s="121" t="s">
        <v>64</v>
      </c>
      <c r="C46" s="122"/>
      <c r="D46" s="122"/>
      <c r="E46" s="122"/>
      <c r="F46" s="122"/>
      <c r="G46" s="122"/>
      <c r="H46" s="122"/>
      <c r="I46" s="122"/>
      <c r="J46" s="122"/>
      <c r="K46" s="123"/>
    </row>
    <row r="47" spans="2:11" ht="16.5" customHeight="1" x14ac:dyDescent="0.2">
      <c r="B47" s="124" t="s">
        <v>65</v>
      </c>
      <c r="C47" s="125"/>
      <c r="D47" s="125"/>
      <c r="E47" s="125"/>
      <c r="F47" s="125"/>
      <c r="G47" s="125"/>
      <c r="H47" s="125"/>
      <c r="I47" s="125"/>
      <c r="J47" s="125"/>
      <c r="K47" s="126"/>
    </row>
    <row r="48" spans="2:11" ht="15.75" customHeight="1" x14ac:dyDescent="0.2">
      <c r="B48" s="181" t="s">
        <v>66</v>
      </c>
      <c r="C48" s="182" t="s">
        <v>67</v>
      </c>
      <c r="D48" s="65"/>
      <c r="E48" s="65"/>
      <c r="F48" s="71"/>
      <c r="G48" s="9" t="s">
        <v>68</v>
      </c>
      <c r="H48" s="9" t="s">
        <v>69</v>
      </c>
      <c r="I48" s="9" t="s">
        <v>70</v>
      </c>
      <c r="J48" s="9" t="s">
        <v>71</v>
      </c>
      <c r="K48" s="10" t="s">
        <v>72</v>
      </c>
    </row>
    <row r="49" spans="2:13" ht="30" customHeight="1" x14ac:dyDescent="0.2">
      <c r="B49" s="46"/>
      <c r="C49" s="11" t="s">
        <v>73</v>
      </c>
      <c r="D49" s="69" t="s">
        <v>74</v>
      </c>
      <c r="E49" s="70"/>
      <c r="F49" s="54"/>
      <c r="G49" s="57" t="s">
        <v>75</v>
      </c>
      <c r="H49" s="133" t="s">
        <v>75</v>
      </c>
      <c r="I49" s="133" t="s">
        <v>75</v>
      </c>
      <c r="J49" s="134" t="s">
        <v>75</v>
      </c>
      <c r="K49" s="135" t="s">
        <v>75</v>
      </c>
      <c r="M49" s="12"/>
    </row>
    <row r="50" spans="2:13" ht="30" customHeight="1" x14ac:dyDescent="0.2">
      <c r="B50" s="46"/>
      <c r="C50" s="13" t="s">
        <v>76</v>
      </c>
      <c r="D50" s="67" t="str">
        <f ca="1">IFERROR(__xludf.DUMMYFUNCTION("GOOGLETRANSLATE(D49,""tr"",""en"")"),"Ability to communicate effectively in Turkish and English using verbal, written and visual methods, write reports and make presentations.")</f>
        <v>Ability to communicate effectively in Turkish and English using verbal, written and visual methods, write reports and make presentations.</v>
      </c>
      <c r="E50" s="68"/>
      <c r="F50" s="56"/>
      <c r="G50" s="42"/>
      <c r="H50" s="42"/>
      <c r="I50" s="42"/>
      <c r="J50" s="42"/>
      <c r="K50" s="79"/>
      <c r="M50" s="12"/>
    </row>
    <row r="51" spans="2:13" ht="30" customHeight="1" x14ac:dyDescent="0.2">
      <c r="B51" s="46"/>
      <c r="C51" s="14" t="s">
        <v>77</v>
      </c>
      <c r="D51" s="69" t="s">
        <v>78</v>
      </c>
      <c r="E51" s="70"/>
      <c r="F51" s="54"/>
      <c r="G51" s="133" t="s">
        <v>75</v>
      </c>
      <c r="H51" s="133" t="s">
        <v>75</v>
      </c>
      <c r="I51" s="133"/>
      <c r="J51" s="134"/>
      <c r="K51" s="135" t="s">
        <v>75</v>
      </c>
      <c r="M51" s="12"/>
    </row>
    <row r="52" spans="2:13" ht="30" customHeight="1" x14ac:dyDescent="0.2">
      <c r="B52" s="46"/>
      <c r="C52" s="15" t="s">
        <v>79</v>
      </c>
      <c r="D52" s="67" t="str">
        <f ca="1">IFERROR(__xludf.DUMMYFUNCTION("GOOGLETRANSLATE(D51,""tr"",""en"")"),"Ability to work effectively both individually and in interdisciplinary and multidisciplinary teams.")</f>
        <v>Ability to work effectively both individually and in interdisciplinary and multidisciplinary teams.</v>
      </c>
      <c r="E52" s="68"/>
      <c r="F52" s="56"/>
      <c r="G52" s="42"/>
      <c r="H52" s="42"/>
      <c r="I52" s="42"/>
      <c r="J52" s="42"/>
      <c r="K52" s="79"/>
      <c r="M52" s="12"/>
    </row>
    <row r="53" spans="2:13" ht="30" customHeight="1" x14ac:dyDescent="0.2">
      <c r="B53" s="46"/>
      <c r="C53" s="11" t="s">
        <v>80</v>
      </c>
      <c r="D53" s="69" t="s">
        <v>81</v>
      </c>
      <c r="E53" s="70"/>
      <c r="F53" s="54"/>
      <c r="G53" s="133" t="s">
        <v>75</v>
      </c>
      <c r="H53" s="133" t="s">
        <v>75</v>
      </c>
      <c r="I53" s="133" t="s">
        <v>75</v>
      </c>
      <c r="J53" s="134" t="s">
        <v>75</v>
      </c>
      <c r="K53" s="135" t="s">
        <v>75</v>
      </c>
      <c r="M53" s="12"/>
    </row>
    <row r="54" spans="2:13" ht="30" customHeight="1" x14ac:dyDescent="0.2">
      <c r="B54" s="46"/>
      <c r="C54" s="13" t="s">
        <v>82</v>
      </c>
      <c r="D54" s="67" t="str">
        <f ca="1">IFERROR(__xludf.DUMMYFUNCTION("GOOGLETRANSLATE(D53,""tr"",""en"")"),"Awareness of the necessity of lifelong learning and the ability to access information, follow developments in science and technology, and constantly renew oneself.")</f>
        <v>Awareness of the necessity of lifelong learning and the ability to access information, follow developments in science and technology, and constantly renew oneself.</v>
      </c>
      <c r="E54" s="68"/>
      <c r="F54" s="56"/>
      <c r="G54" s="42"/>
      <c r="H54" s="42"/>
      <c r="I54" s="42"/>
      <c r="J54" s="42"/>
      <c r="K54" s="79"/>
      <c r="M54" s="12"/>
    </row>
    <row r="55" spans="2:13" ht="30" customHeight="1" x14ac:dyDescent="0.2">
      <c r="B55" s="46"/>
      <c r="C55" s="14" t="s">
        <v>83</v>
      </c>
      <c r="D55" s="69" t="s">
        <v>84</v>
      </c>
      <c r="E55" s="70"/>
      <c r="F55" s="54"/>
      <c r="G55" s="133"/>
      <c r="H55" s="133"/>
      <c r="I55" s="133"/>
      <c r="J55" s="134"/>
      <c r="K55" s="135" t="s">
        <v>75</v>
      </c>
      <c r="M55" s="12"/>
    </row>
    <row r="56" spans="2:13" ht="30" customHeight="1" x14ac:dyDescent="0.2">
      <c r="B56" s="46"/>
      <c r="C56" s="15" t="s">
        <v>85</v>
      </c>
      <c r="D56" s="67" t="str">
        <f ca="1">IFERROR(__xludf.DUMMYFUNCTION("GOOGLETRANSLATE(D55,""tr"",""en"")"),"Knowledge of project management, risk management, innovation and change management, entrepreneurship and sustainable development.")</f>
        <v>Knowledge of project management, risk management, innovation and change management, entrepreneurship and sustainable development.</v>
      </c>
      <c r="E56" s="68"/>
      <c r="F56" s="56"/>
      <c r="G56" s="42"/>
      <c r="H56" s="42"/>
      <c r="I56" s="42"/>
      <c r="J56" s="42"/>
      <c r="K56" s="79"/>
      <c r="M56" s="12"/>
    </row>
    <row r="57" spans="2:13" ht="30" customHeight="1" x14ac:dyDescent="0.2">
      <c r="B57" s="46"/>
      <c r="C57" s="11" t="s">
        <v>86</v>
      </c>
      <c r="D57" s="136" t="s">
        <v>87</v>
      </c>
      <c r="E57" s="70"/>
      <c r="F57" s="54"/>
      <c r="G57" s="133" t="s">
        <v>75</v>
      </c>
      <c r="H57" s="133"/>
      <c r="I57" s="133"/>
      <c r="J57" s="134"/>
      <c r="K57" s="135" t="s">
        <v>75</v>
      </c>
      <c r="M57" s="12"/>
    </row>
    <row r="58" spans="2:13" ht="30" customHeight="1" x14ac:dyDescent="0.2">
      <c r="B58" s="46"/>
      <c r="C58" s="16" t="s">
        <v>88</v>
      </c>
      <c r="D58" s="67" t="str">
        <f ca="1">IFERROR(__xludf.DUMMYFUNCTION("GOOGLETRANSLATE(D57,""tr"",""en"")"),"Awareness of sectors and ability to prepare business plans.")</f>
        <v>Awareness of sectors and ability to prepare business plans.</v>
      </c>
      <c r="E58" s="68"/>
      <c r="F58" s="56"/>
      <c r="G58" s="42"/>
      <c r="H58" s="42"/>
      <c r="I58" s="42"/>
      <c r="J58" s="42"/>
      <c r="K58" s="79"/>
      <c r="M58" s="12"/>
    </row>
    <row r="59" spans="2:13" ht="30" customHeight="1" x14ac:dyDescent="0.2">
      <c r="B59" s="46"/>
      <c r="C59" s="11" t="s">
        <v>89</v>
      </c>
      <c r="D59" s="69" t="s">
        <v>90</v>
      </c>
      <c r="E59" s="70"/>
      <c r="F59" s="54"/>
      <c r="G59" s="133" t="s">
        <v>75</v>
      </c>
      <c r="H59" s="133"/>
      <c r="I59" s="133"/>
      <c r="J59" s="174" t="s">
        <v>75</v>
      </c>
      <c r="K59" s="135" t="s">
        <v>75</v>
      </c>
      <c r="M59" s="12"/>
    </row>
    <row r="60" spans="2:13" ht="30" customHeight="1" x14ac:dyDescent="0.2">
      <c r="B60" s="47"/>
      <c r="C60" s="17" t="s">
        <v>91</v>
      </c>
      <c r="D60" s="67" t="str">
        <f ca="1">IFERROR(__xludf.DUMMYFUNCTION("GOOGLETRANSLATE(D59,""tr"",""en"")"),"Awareness of professional and ethical responsibility and acting in accordance with ethical principles.")</f>
        <v>Awareness of professional and ethical responsibility and acting in accordance with ethical principles.</v>
      </c>
      <c r="E60" s="68"/>
      <c r="F60" s="56"/>
      <c r="G60" s="132"/>
      <c r="H60" s="132"/>
      <c r="I60" s="132"/>
      <c r="J60" s="132"/>
      <c r="K60" s="167"/>
      <c r="M60" s="12"/>
    </row>
    <row r="61" spans="2:13" ht="30" customHeight="1" x14ac:dyDescent="0.2">
      <c r="B61" s="49" t="s">
        <v>92</v>
      </c>
      <c r="C61" s="18" t="s">
        <v>93</v>
      </c>
      <c r="D61" s="73" t="s">
        <v>94</v>
      </c>
      <c r="E61" s="74"/>
      <c r="F61" s="75"/>
      <c r="G61" s="176" t="s">
        <v>75</v>
      </c>
      <c r="H61" s="176" t="s">
        <v>75</v>
      </c>
      <c r="I61" s="176" t="s">
        <v>75</v>
      </c>
      <c r="J61" s="177" t="s">
        <v>75</v>
      </c>
      <c r="K61" s="178" t="s">
        <v>75</v>
      </c>
    </row>
    <row r="62" spans="2:13" ht="30" customHeight="1" x14ac:dyDescent="0.2">
      <c r="B62" s="46"/>
      <c r="C62" s="19" t="s">
        <v>95</v>
      </c>
      <c r="D62" s="67" t="str">
        <f ca="1">IFERROR(__xludf.DUMMYFUNCTION("GOOGLETRANSLATE(D61,""tr"",""en"")"),"Ability to recognize and apply the basic principles of law, legal theories, legal methodology, and interpretation methods.")</f>
        <v>Ability to recognize and apply the basic principles of law, legal theories, legal methodology, and interpretation methods.</v>
      </c>
      <c r="E62" s="68"/>
      <c r="F62" s="56"/>
      <c r="G62" s="42"/>
      <c r="H62" s="42"/>
      <c r="I62" s="42"/>
      <c r="J62" s="42"/>
      <c r="K62" s="79"/>
    </row>
    <row r="63" spans="2:13" ht="30" customHeight="1" x14ac:dyDescent="0.2">
      <c r="B63" s="46"/>
      <c r="C63" s="20" t="s">
        <v>96</v>
      </c>
      <c r="D63" s="69" t="s">
        <v>97</v>
      </c>
      <c r="E63" s="70"/>
      <c r="F63" s="54"/>
      <c r="G63" s="57" t="s">
        <v>75</v>
      </c>
      <c r="H63" s="57" t="s">
        <v>75</v>
      </c>
      <c r="I63" s="57"/>
      <c r="J63" s="174" t="s">
        <v>75</v>
      </c>
      <c r="K63" s="175" t="s">
        <v>75</v>
      </c>
    </row>
    <row r="64" spans="2:13" ht="30" customHeight="1" x14ac:dyDescent="0.2">
      <c r="B64" s="46"/>
      <c r="C64" s="21" t="s">
        <v>98</v>
      </c>
      <c r="D64" s="67" t="str">
        <f ca="1">IFERROR(__xludf.DUMMYFUNCTION("GOOGLETRANSLATE(D63,""tr"",""en"")"),"Ability to follow, evaluate, interpret and implement current innovations and legislative changes")</f>
        <v>Ability to follow, evaluate, interpret and implement current innovations and legislative changes</v>
      </c>
      <c r="E64" s="68"/>
      <c r="F64" s="56"/>
      <c r="G64" s="42"/>
      <c r="H64" s="42"/>
      <c r="I64" s="42"/>
      <c r="J64" s="42"/>
      <c r="K64" s="79"/>
    </row>
    <row r="65" spans="2:11" ht="30" customHeight="1" x14ac:dyDescent="0.2">
      <c r="B65" s="46"/>
      <c r="C65" s="22" t="s">
        <v>99</v>
      </c>
      <c r="D65" s="69" t="s">
        <v>100</v>
      </c>
      <c r="E65" s="70"/>
      <c r="F65" s="54"/>
      <c r="G65" s="57" t="s">
        <v>75</v>
      </c>
      <c r="H65" s="57" t="s">
        <v>75</v>
      </c>
      <c r="I65" s="57" t="s">
        <v>75</v>
      </c>
      <c r="J65" s="174" t="s">
        <v>75</v>
      </c>
      <c r="K65" s="175" t="s">
        <v>75</v>
      </c>
    </row>
    <row r="66" spans="2:11" ht="30" customHeight="1" x14ac:dyDescent="0.2">
      <c r="B66" s="46"/>
      <c r="C66" s="19" t="s">
        <v>101</v>
      </c>
      <c r="D66" s="67" t="str">
        <f ca="1">IFERROR(__xludf.DUMMYFUNCTION("GOOGLETRANSLATE(D65,""tr"",""en"")"),"Ability to access and use legal information sources, ability to follow and evaluate current legislative changes, opinions in the doctrine and court decisions.")</f>
        <v>Ability to access and use legal information sources, ability to follow and evaluate current legislative changes, opinions in the doctrine and court decisions.</v>
      </c>
      <c r="E66" s="68"/>
      <c r="F66" s="56"/>
      <c r="G66" s="42"/>
      <c r="H66" s="42"/>
      <c r="I66" s="42"/>
      <c r="J66" s="42"/>
      <c r="K66" s="79"/>
    </row>
    <row r="67" spans="2:11" ht="30" customHeight="1" x14ac:dyDescent="0.2">
      <c r="B67" s="46"/>
      <c r="C67" s="20" t="s">
        <v>102</v>
      </c>
      <c r="D67" s="69" t="s">
        <v>103</v>
      </c>
      <c r="E67" s="70"/>
      <c r="F67" s="54"/>
      <c r="G67" s="57" t="s">
        <v>75</v>
      </c>
      <c r="H67" s="57" t="s">
        <v>75</v>
      </c>
      <c r="I67" s="57" t="s">
        <v>75</v>
      </c>
      <c r="J67" s="174" t="s">
        <v>75</v>
      </c>
      <c r="K67" s="175" t="s">
        <v>75</v>
      </c>
    </row>
    <row r="68" spans="2:11" ht="30" customHeight="1" x14ac:dyDescent="0.2">
      <c r="B68" s="46"/>
      <c r="C68" s="21" t="s">
        <v>104</v>
      </c>
      <c r="D68" s="67" t="str">
        <f ca="1">IFERROR(__xludf.DUMMYFUNCTION("GOOGLETRANSLATE(D67,""tr"",""en"")"),"Acting in accordance with social, scientific and ethical values ​​when evaluating legal information.")</f>
        <v>Acting in accordance with social, scientific and ethical values ​​when evaluating legal information.</v>
      </c>
      <c r="E68" s="68"/>
      <c r="F68" s="56"/>
      <c r="G68" s="42"/>
      <c r="H68" s="42"/>
      <c r="I68" s="42"/>
      <c r="J68" s="42"/>
      <c r="K68" s="79"/>
    </row>
    <row r="69" spans="2:11" ht="30" customHeight="1" x14ac:dyDescent="0.2">
      <c r="B69" s="46"/>
      <c r="C69" s="22" t="s">
        <v>105</v>
      </c>
      <c r="D69" s="69" t="s">
        <v>106</v>
      </c>
      <c r="E69" s="70"/>
      <c r="F69" s="54"/>
      <c r="G69" s="57"/>
      <c r="H69" s="57"/>
      <c r="I69" s="57" t="s">
        <v>75</v>
      </c>
      <c r="J69" s="174" t="s">
        <v>75</v>
      </c>
      <c r="K69" s="175" t="s">
        <v>75</v>
      </c>
    </row>
    <row r="70" spans="2:11" ht="30" customHeight="1" x14ac:dyDescent="0.2">
      <c r="B70" s="46"/>
      <c r="C70" s="23" t="s">
        <v>107</v>
      </c>
      <c r="D70" s="67" t="str">
        <f ca="1">IFERROR(__xludf.DUMMYFUNCTION("GOOGLETRANSLATE(D69,""tr"",""en"")"),"The awareness of identifying, evaluating and solving legal problems according to the general principles of law, de lege feranda and de lege lata; the ability to take into account not only the national but also the international aspects of law and to give "&amp;"importance to conscientious opinion when making decisions.")</f>
        <v>The awareness of identifying, evaluating and solving legal problems according to the general principles of law, de lege feranda and de lege lata; the ability to take into account not only the national but also the international aspects of law and to give importance to conscientious opinion when making decisions.</v>
      </c>
      <c r="E70" s="68"/>
      <c r="F70" s="56"/>
      <c r="G70" s="42"/>
      <c r="H70" s="42"/>
      <c r="I70" s="42"/>
      <c r="J70" s="42"/>
      <c r="K70" s="79"/>
    </row>
    <row r="71" spans="2:11" ht="30" customHeight="1" x14ac:dyDescent="0.2">
      <c r="B71" s="46"/>
      <c r="C71" s="22" t="s">
        <v>108</v>
      </c>
      <c r="D71" s="69" t="s">
        <v>109</v>
      </c>
      <c r="E71" s="70"/>
      <c r="F71" s="54"/>
      <c r="G71" s="57" t="s">
        <v>75</v>
      </c>
      <c r="H71" s="57" t="s">
        <v>75</v>
      </c>
      <c r="I71" s="57"/>
      <c r="J71" s="174" t="s">
        <v>75</v>
      </c>
      <c r="K71" s="175" t="s">
        <v>75</v>
      </c>
    </row>
    <row r="72" spans="2:11" ht="30" customHeight="1" x14ac:dyDescent="0.2">
      <c r="B72" s="47"/>
      <c r="C72" s="24" t="s">
        <v>110</v>
      </c>
      <c r="D72" s="67" t="str">
        <f ca="1">IFERROR(__xludf.DUMMYFUNCTION("GOOGLETRANSLATE(D71,""tr"",""en"")"),"Ability to criticize legal disputes by evaluating legislative texts, judicial decisions and different opinions in the doctrine from an analytical perspective, to form one's own opinions, to identify legal deficiencies and to make recommendations.")</f>
        <v>Ability to criticize legal disputes by evaluating legislative texts, judicial decisions and different opinions in the doctrine from an analytical perspective, to form one's own opinions, to identify legal deficiencies and to make recommendations.</v>
      </c>
      <c r="E72" s="68"/>
      <c r="F72" s="56"/>
      <c r="G72" s="132"/>
      <c r="H72" s="132"/>
      <c r="I72" s="132"/>
      <c r="J72" s="132"/>
      <c r="K72" s="167"/>
    </row>
    <row r="73" spans="2:11" ht="30" customHeight="1" x14ac:dyDescent="0.2">
      <c r="B73" s="50" t="s">
        <v>111</v>
      </c>
      <c r="C73" s="25" t="s">
        <v>112</v>
      </c>
      <c r="D73" s="76" t="s">
        <v>113</v>
      </c>
      <c r="E73" s="77"/>
      <c r="F73" s="61"/>
      <c r="G73" s="177" t="s">
        <v>75</v>
      </c>
      <c r="H73" s="177" t="s">
        <v>75</v>
      </c>
      <c r="I73" s="177" t="s">
        <v>75</v>
      </c>
      <c r="J73" s="177" t="s">
        <v>75</v>
      </c>
      <c r="K73" s="178" t="s">
        <v>75</v>
      </c>
    </row>
    <row r="74" spans="2:11" ht="30" customHeight="1" x14ac:dyDescent="0.2">
      <c r="B74" s="46"/>
      <c r="C74" s="19" t="s">
        <v>114</v>
      </c>
      <c r="D74" s="67" t="str">
        <f ca="1">IFERROR(__xludf.DUMMYFUNCTION("GOOGLETRANSLATE(D73,""tr"",""en"")"),"Ability to perceive problems in different branches of law, to characterize complex problems encountered in practice and to produce solutions.")</f>
        <v>Ability to perceive problems in different branches of law, to characterize complex problems encountered in practice and to produce solutions.</v>
      </c>
      <c r="E74" s="68"/>
      <c r="F74" s="56"/>
      <c r="G74" s="42"/>
      <c r="H74" s="42"/>
      <c r="I74" s="42"/>
      <c r="J74" s="42"/>
      <c r="K74" s="79"/>
    </row>
    <row r="75" spans="2:11" ht="30" customHeight="1" x14ac:dyDescent="0.2">
      <c r="B75" s="46"/>
      <c r="C75" s="20" t="s">
        <v>115</v>
      </c>
      <c r="D75" s="69" t="s">
        <v>116</v>
      </c>
      <c r="E75" s="70"/>
      <c r="F75" s="54"/>
      <c r="G75" s="174"/>
      <c r="H75" s="174"/>
      <c r="I75" s="174"/>
      <c r="J75" s="174" t="s">
        <v>75</v>
      </c>
      <c r="K75" s="175" t="s">
        <v>75</v>
      </c>
    </row>
    <row r="76" spans="2:11" ht="30" customHeight="1" x14ac:dyDescent="0.2">
      <c r="B76" s="46"/>
      <c r="C76" s="21" t="s">
        <v>117</v>
      </c>
      <c r="D76" s="67" t="str">
        <f ca="1">IFERROR(__xludf.DUMMYFUNCTION("GOOGLETRANSLATE(D75,""tr"",""en"")"),"As an individual with social responsibility awareness, the ability to participate in law-related projects and various activities and to effectively transfer legal knowledge to the necessary places (private sector, public sector).")</f>
        <v>As an individual with social responsibility awareness, the ability to participate in law-related projects and various activities and to effectively transfer legal knowledge to the necessary places (private sector, public sector).</v>
      </c>
      <c r="E76" s="68"/>
      <c r="F76" s="56"/>
      <c r="G76" s="42"/>
      <c r="H76" s="42"/>
      <c r="I76" s="42"/>
      <c r="J76" s="42"/>
      <c r="K76" s="79"/>
    </row>
    <row r="77" spans="2:11" ht="30" customHeight="1" x14ac:dyDescent="0.2">
      <c r="B77" s="46"/>
      <c r="C77" s="20" t="s">
        <v>118</v>
      </c>
      <c r="D77" s="69" t="s">
        <v>119</v>
      </c>
      <c r="E77" s="70"/>
      <c r="F77" s="54"/>
      <c r="G77" s="174"/>
      <c r="H77" s="174" t="s">
        <v>75</v>
      </c>
      <c r="I77" s="174"/>
      <c r="J77" s="174"/>
      <c r="K77" s="175" t="s">
        <v>75</v>
      </c>
    </row>
    <row r="78" spans="2:11" ht="30" customHeight="1" x14ac:dyDescent="0.2">
      <c r="B78" s="46"/>
      <c r="C78" s="21" t="s">
        <v>120</v>
      </c>
      <c r="D78" s="67" t="str">
        <f ca="1">IFERROR(__xludf.DUMMYFUNCTION("GOOGLETRANSLATE(D77,""tr"",""en"")"),"Knowledge at a level that will enable you to benefit from developing information technology in the use of legal resources.")</f>
        <v>Knowledge at a level that will enable you to benefit from developing information technology in the use of legal resources.</v>
      </c>
      <c r="E78" s="68"/>
      <c r="F78" s="56"/>
      <c r="G78" s="42"/>
      <c r="H78" s="42"/>
      <c r="I78" s="42"/>
      <c r="J78" s="42"/>
      <c r="K78" s="79"/>
    </row>
    <row r="79" spans="2:11" ht="30" customHeight="1" x14ac:dyDescent="0.2">
      <c r="B79" s="46"/>
      <c r="C79" s="22" t="s">
        <v>121</v>
      </c>
      <c r="D79" s="69" t="s">
        <v>122</v>
      </c>
      <c r="E79" s="70"/>
      <c r="F79" s="54"/>
      <c r="G79" s="174" t="s">
        <v>75</v>
      </c>
      <c r="H79" s="174" t="s">
        <v>75</v>
      </c>
      <c r="I79" s="174"/>
      <c r="J79" s="174" t="s">
        <v>75</v>
      </c>
      <c r="K79" s="175" t="s">
        <v>75</v>
      </c>
    </row>
    <row r="80" spans="2:11" ht="30" customHeight="1" x14ac:dyDescent="0.2">
      <c r="B80" s="47"/>
      <c r="C80" s="19" t="s">
        <v>123</v>
      </c>
      <c r="D80" s="67" t="str">
        <f ca="1">IFERROR(__xludf.DUMMYFUNCTION("GOOGLETRANSLATE(D79,""tr"",""en"")"),"Awareness of understanding the development and change of society, its problems and contributing to the solution of problems through legal solutions when necessary.")</f>
        <v>Awareness of understanding the development and change of society, its problems and contributing to the solution of problems through legal solutions when necessary.</v>
      </c>
      <c r="E80" s="68"/>
      <c r="F80" s="56"/>
      <c r="G80" s="42"/>
      <c r="H80" s="42"/>
      <c r="I80" s="42"/>
      <c r="J80" s="42"/>
      <c r="K80" s="79"/>
    </row>
    <row r="81" spans="2:12" ht="15.75" customHeight="1" x14ac:dyDescent="0.2">
      <c r="B81" s="179" t="s">
        <v>124</v>
      </c>
      <c r="C81" s="122"/>
      <c r="D81" s="122"/>
      <c r="E81" s="122"/>
      <c r="F81" s="122"/>
      <c r="G81" s="122"/>
      <c r="H81" s="122"/>
      <c r="I81" s="122"/>
      <c r="J81" s="122"/>
      <c r="K81" s="123"/>
    </row>
    <row r="82" spans="2:12" ht="15.75" customHeight="1" x14ac:dyDescent="0.2">
      <c r="B82" s="180" t="s">
        <v>125</v>
      </c>
      <c r="C82" s="125"/>
      <c r="D82" s="125"/>
      <c r="E82" s="125"/>
      <c r="F82" s="125"/>
      <c r="G82" s="125"/>
      <c r="H82" s="125"/>
      <c r="I82" s="125"/>
      <c r="J82" s="125"/>
      <c r="K82" s="126"/>
    </row>
    <row r="83" spans="2:12" ht="32.25" customHeight="1" x14ac:dyDescent="0.2">
      <c r="B83" s="51" t="s">
        <v>126</v>
      </c>
      <c r="C83" s="9" t="s">
        <v>127</v>
      </c>
      <c r="D83" s="9" t="s">
        <v>128</v>
      </c>
      <c r="E83" s="64" t="s">
        <v>129</v>
      </c>
      <c r="F83" s="71"/>
      <c r="G83" s="9" t="s">
        <v>130</v>
      </c>
      <c r="H83" s="9" t="s">
        <v>131</v>
      </c>
      <c r="I83" s="9" t="s">
        <v>132</v>
      </c>
      <c r="J83" s="9" t="s">
        <v>133</v>
      </c>
      <c r="K83" s="10" t="s">
        <v>134</v>
      </c>
    </row>
    <row r="84" spans="2:12" ht="15.75" customHeight="1" x14ac:dyDescent="0.2">
      <c r="B84" s="44"/>
      <c r="C84" s="41" t="s">
        <v>135</v>
      </c>
      <c r="D84" s="72">
        <v>1</v>
      </c>
      <c r="E84" s="59" t="s">
        <v>136</v>
      </c>
      <c r="F84" s="54"/>
      <c r="G84" s="96" t="s">
        <v>75</v>
      </c>
      <c r="H84" s="96" t="s">
        <v>75</v>
      </c>
      <c r="I84" s="96" t="s">
        <v>75</v>
      </c>
      <c r="J84" s="170" t="s">
        <v>75</v>
      </c>
      <c r="K84" s="173" t="s">
        <v>75</v>
      </c>
    </row>
    <row r="85" spans="2:12" ht="15.75" customHeight="1" x14ac:dyDescent="0.2">
      <c r="B85" s="44"/>
      <c r="C85" s="42"/>
      <c r="D85" s="42"/>
      <c r="E85" s="58" t="str">
        <f ca="1">IFERROR(__xludf.DUMMYFUNCTION("GOOGLETRANSLATE(E84,""tr"",""en"")"),"Introduction, Introduction to the Course")</f>
        <v>Introduction, Introduction to the Course</v>
      </c>
      <c r="F85" s="56"/>
      <c r="G85" s="42"/>
      <c r="H85" s="42"/>
      <c r="I85" s="42"/>
      <c r="J85" s="42"/>
      <c r="K85" s="79"/>
      <c r="L85" s="26"/>
    </row>
    <row r="86" spans="2:12" ht="15.75" customHeight="1" x14ac:dyDescent="0.2">
      <c r="B86" s="44"/>
      <c r="C86" s="41" t="s">
        <v>137</v>
      </c>
      <c r="D86" s="72">
        <v>2</v>
      </c>
      <c r="E86" s="59" t="s">
        <v>138</v>
      </c>
      <c r="F86" s="54"/>
      <c r="G86" s="96" t="s">
        <v>75</v>
      </c>
      <c r="H86" s="96"/>
      <c r="I86" s="96" t="s">
        <v>75</v>
      </c>
      <c r="J86" s="96" t="s">
        <v>75</v>
      </c>
      <c r="K86" s="97" t="s">
        <v>75</v>
      </c>
      <c r="L86" s="26"/>
    </row>
    <row r="87" spans="2:12" ht="15.75" customHeight="1" x14ac:dyDescent="0.2">
      <c r="B87" s="44"/>
      <c r="C87" s="42"/>
      <c r="D87" s="42"/>
      <c r="E87" s="58" t="str">
        <f ca="1">IFERROR(__xludf.DUMMYFUNCTION("GOOGLETRANSLATE(E86,""tr"",""en"")"),"Basic Concepts")</f>
        <v>Basic Concepts</v>
      </c>
      <c r="F87" s="56"/>
      <c r="G87" s="42"/>
      <c r="H87" s="42"/>
      <c r="I87" s="42"/>
      <c r="J87" s="42"/>
      <c r="K87" s="98"/>
      <c r="L87" s="26"/>
    </row>
    <row r="88" spans="2:12" ht="15.75" customHeight="1" x14ac:dyDescent="0.2">
      <c r="B88" s="44"/>
      <c r="C88" s="41" t="s">
        <v>139</v>
      </c>
      <c r="D88" s="72">
        <v>3</v>
      </c>
      <c r="E88" s="59" t="s">
        <v>140</v>
      </c>
      <c r="F88" s="54"/>
      <c r="G88" s="96"/>
      <c r="H88" s="96" t="s">
        <v>75</v>
      </c>
      <c r="I88" s="96" t="s">
        <v>75</v>
      </c>
      <c r="J88" s="96" t="s">
        <v>75</v>
      </c>
      <c r="K88" s="97" t="s">
        <v>75</v>
      </c>
      <c r="L88" s="26"/>
    </row>
    <row r="89" spans="2:12" ht="15.75" customHeight="1" x14ac:dyDescent="0.2">
      <c r="B89" s="44"/>
      <c r="C89" s="42"/>
      <c r="D89" s="42"/>
      <c r="E89" s="58" t="str">
        <f ca="1">IFERROR(__xludf.DUMMYFUNCTION("GOOGLETRANSLATE(E88,""tr"",""en"")"),"Application and Sources of Civil Law")</f>
        <v>Application and Sources of Civil Law</v>
      </c>
      <c r="F89" s="56"/>
      <c r="G89" s="42"/>
      <c r="H89" s="42"/>
      <c r="I89" s="42"/>
      <c r="J89" s="42"/>
      <c r="K89" s="98"/>
      <c r="L89" s="26"/>
    </row>
    <row r="90" spans="2:12" ht="15.75" customHeight="1" x14ac:dyDescent="0.2">
      <c r="B90" s="44"/>
      <c r="C90" s="41" t="s">
        <v>141</v>
      </c>
      <c r="D90" s="72">
        <v>4</v>
      </c>
      <c r="E90" s="59" t="s">
        <v>142</v>
      </c>
      <c r="F90" s="54"/>
      <c r="G90" s="96" t="s">
        <v>75</v>
      </c>
      <c r="H90" s="96" t="s">
        <v>75</v>
      </c>
      <c r="I90" s="96" t="s">
        <v>75</v>
      </c>
      <c r="J90" s="96" t="s">
        <v>75</v>
      </c>
      <c r="K90" s="97" t="s">
        <v>75</v>
      </c>
      <c r="L90" s="26"/>
    </row>
    <row r="91" spans="2:12" ht="15.75" customHeight="1" x14ac:dyDescent="0.2">
      <c r="B91" s="44"/>
      <c r="C91" s="42"/>
      <c r="D91" s="42"/>
      <c r="E91" s="27" t="str">
        <f ca="1">IFERROR(__xludf.DUMMYFUNCTION("GOOGLETRANSLATE(E90,""tr"",""en"")"),"Judge's Discretionary Power, Concept of Good Faith")</f>
        <v>Judge's Discretionary Power, Concept of Good Faith</v>
      </c>
      <c r="G91" s="42"/>
      <c r="H91" s="42"/>
      <c r="I91" s="42"/>
      <c r="J91" s="42"/>
      <c r="K91" s="98"/>
      <c r="L91" s="26"/>
    </row>
    <row r="92" spans="2:12" ht="15.75" customHeight="1" x14ac:dyDescent="0.2">
      <c r="B92" s="44"/>
      <c r="C92" s="41" t="s">
        <v>143</v>
      </c>
      <c r="D92" s="72">
        <v>5</v>
      </c>
      <c r="E92" s="59" t="s">
        <v>144</v>
      </c>
      <c r="F92" s="54"/>
      <c r="G92" s="96" t="s">
        <v>75</v>
      </c>
      <c r="H92" s="96" t="s">
        <v>75</v>
      </c>
      <c r="I92" s="96" t="s">
        <v>75</v>
      </c>
      <c r="J92" s="96" t="s">
        <v>75</v>
      </c>
      <c r="K92" s="166" t="s">
        <v>75</v>
      </c>
      <c r="L92" s="26"/>
    </row>
    <row r="93" spans="2:12" ht="15.75" customHeight="1" x14ac:dyDescent="0.2">
      <c r="B93" s="44"/>
      <c r="C93" s="132"/>
      <c r="D93" s="132"/>
      <c r="E93" s="62" t="str">
        <f ca="1">IFERROR(__xludf.DUMMYFUNCTION("GOOGLETRANSLATE(E92,""tr"",""en"")"),"Principle of Honest Acting, Abuse of Rights, Burden of Proof")</f>
        <v>Principle of Honest Acting, Abuse of Rights, Burden of Proof</v>
      </c>
      <c r="F93" s="63"/>
      <c r="G93" s="132"/>
      <c r="H93" s="132"/>
      <c r="I93" s="132"/>
      <c r="J93" s="132"/>
      <c r="K93" s="167"/>
      <c r="L93" s="26"/>
    </row>
    <row r="94" spans="2:12" ht="15.75" customHeight="1" x14ac:dyDescent="0.2">
      <c r="B94" s="44"/>
      <c r="C94" s="130" t="s">
        <v>145</v>
      </c>
      <c r="D94" s="131">
        <v>6</v>
      </c>
      <c r="E94" s="60" t="s">
        <v>146</v>
      </c>
      <c r="F94" s="61"/>
      <c r="G94" s="168" t="s">
        <v>75</v>
      </c>
      <c r="H94" s="168" t="s">
        <v>75</v>
      </c>
      <c r="I94" s="168" t="s">
        <v>75</v>
      </c>
      <c r="J94" s="168" t="s">
        <v>75</v>
      </c>
      <c r="K94" s="169" t="s">
        <v>75</v>
      </c>
      <c r="L94" s="26"/>
    </row>
    <row r="95" spans="2:12" ht="15.75" customHeight="1" x14ac:dyDescent="0.2">
      <c r="B95" s="44"/>
      <c r="C95" s="42"/>
      <c r="D95" s="42"/>
      <c r="E95" s="58" t="str">
        <f ca="1">IFERROR(__xludf.DUMMYFUNCTION("GOOGLETRANSLATE(E94,""tr"",""en"")"),"The Concept of Person, the Beginning and End of Real Personality")</f>
        <v>The Concept of Person, the Beginning and End of Real Personality</v>
      </c>
      <c r="F95" s="56"/>
      <c r="G95" s="42"/>
      <c r="H95" s="42"/>
      <c r="I95" s="42"/>
      <c r="J95" s="42"/>
      <c r="K95" s="98"/>
      <c r="L95" s="26"/>
    </row>
    <row r="96" spans="2:12" ht="15.75" customHeight="1" x14ac:dyDescent="0.2">
      <c r="B96" s="44"/>
      <c r="C96" s="41" t="s">
        <v>147</v>
      </c>
      <c r="D96" s="57">
        <v>7</v>
      </c>
      <c r="E96" s="59" t="s">
        <v>148</v>
      </c>
      <c r="F96" s="54"/>
      <c r="G96" s="96" t="s">
        <v>75</v>
      </c>
      <c r="H96" s="96" t="s">
        <v>75</v>
      </c>
      <c r="I96" s="96" t="s">
        <v>75</v>
      </c>
      <c r="J96" s="170" t="s">
        <v>75</v>
      </c>
      <c r="K96" s="171" t="s">
        <v>75</v>
      </c>
      <c r="L96" s="26"/>
    </row>
    <row r="97" spans="2:12" ht="15.75" customHeight="1" x14ac:dyDescent="0.2">
      <c r="B97" s="44"/>
      <c r="C97" s="42"/>
      <c r="D97" s="42"/>
      <c r="E97" s="58" t="str">
        <f ca="1">IFERROR(__xludf.DUMMYFUNCTION("GOOGLETRANSLATE(E96,""tr"",""en"")"),"Person's Driving Licenses")</f>
        <v>Person's Driving Licenses</v>
      </c>
      <c r="F97" s="56"/>
      <c r="G97" s="42"/>
      <c r="H97" s="42"/>
      <c r="I97" s="42"/>
      <c r="J97" s="42"/>
      <c r="K97" s="172"/>
      <c r="L97" s="26"/>
    </row>
    <row r="98" spans="2:12" ht="15.75" customHeight="1" x14ac:dyDescent="0.2">
      <c r="B98" s="44"/>
      <c r="C98" s="41" t="s">
        <v>149</v>
      </c>
      <c r="D98" s="57">
        <v>8</v>
      </c>
      <c r="E98" s="59" t="s">
        <v>150</v>
      </c>
      <c r="F98" s="54"/>
      <c r="G98" s="96" t="s">
        <v>75</v>
      </c>
      <c r="H98" s="96" t="s">
        <v>75</v>
      </c>
      <c r="I98" s="96" t="s">
        <v>75</v>
      </c>
      <c r="J98" s="96" t="s">
        <v>75</v>
      </c>
      <c r="K98" s="97" t="s">
        <v>75</v>
      </c>
      <c r="L98" s="26"/>
    </row>
    <row r="99" spans="2:12" ht="15.75" customHeight="1" x14ac:dyDescent="0.2">
      <c r="B99" s="44"/>
      <c r="C99" s="42"/>
      <c r="D99" s="42"/>
      <c r="E99" s="58" t="str">
        <f ca="1">IFERROR(__xludf.DUMMYFUNCTION("GOOGLETRANSLATE(E98,""tr"",""en"")"),"Midterm Exam")</f>
        <v>Midterm Exam</v>
      </c>
      <c r="F99" s="56"/>
      <c r="G99" s="42"/>
      <c r="H99" s="42"/>
      <c r="I99" s="42"/>
      <c r="J99" s="42"/>
      <c r="K99" s="98"/>
      <c r="L99" s="26"/>
    </row>
    <row r="100" spans="2:12" ht="15.75" customHeight="1" x14ac:dyDescent="0.2">
      <c r="B100" s="44"/>
      <c r="C100" s="41" t="s">
        <v>151</v>
      </c>
      <c r="D100" s="57">
        <v>9</v>
      </c>
      <c r="E100" s="59" t="s">
        <v>148</v>
      </c>
      <c r="F100" s="54"/>
      <c r="G100" s="96" t="s">
        <v>75</v>
      </c>
      <c r="H100" s="96" t="s">
        <v>75</v>
      </c>
      <c r="I100" s="96" t="s">
        <v>75</v>
      </c>
      <c r="J100" s="96" t="s">
        <v>75</v>
      </c>
      <c r="K100" s="97" t="s">
        <v>75</v>
      </c>
      <c r="L100" s="26"/>
    </row>
    <row r="101" spans="2:12" ht="15.75" customHeight="1" x14ac:dyDescent="0.2">
      <c r="B101" s="44"/>
      <c r="C101" s="42"/>
      <c r="D101" s="42"/>
      <c r="E101" s="58" t="str">
        <f ca="1">IFERROR(__xludf.DUMMYFUNCTION("GOOGLETRANSLATE(E100,""tr"",""en"")"),"Person's Driving Licenses")</f>
        <v>Person's Driving Licenses</v>
      </c>
      <c r="F101" s="56"/>
      <c r="G101" s="42"/>
      <c r="H101" s="42"/>
      <c r="I101" s="42"/>
      <c r="J101" s="42"/>
      <c r="K101" s="98"/>
      <c r="L101" s="26"/>
    </row>
    <row r="102" spans="2:12" ht="15.75" customHeight="1" x14ac:dyDescent="0.2">
      <c r="B102" s="44"/>
      <c r="C102" s="41" t="s">
        <v>152</v>
      </c>
      <c r="D102" s="57">
        <v>10</v>
      </c>
      <c r="E102" s="59" t="s">
        <v>153</v>
      </c>
      <c r="F102" s="54"/>
      <c r="G102" s="96" t="s">
        <v>75</v>
      </c>
      <c r="H102" s="96" t="s">
        <v>75</v>
      </c>
      <c r="I102" s="96" t="s">
        <v>75</v>
      </c>
      <c r="J102" s="96" t="s">
        <v>75</v>
      </c>
      <c r="K102" s="97" t="s">
        <v>75</v>
      </c>
      <c r="L102" s="26"/>
    </row>
    <row r="103" spans="2:12" ht="15.75" customHeight="1" x14ac:dyDescent="0.2">
      <c r="B103" s="44"/>
      <c r="C103" s="42"/>
      <c r="D103" s="42"/>
      <c r="E103" s="58" t="str">
        <f ca="1">IFERROR(__xludf.DUMMYFUNCTION("GOOGLETRANSLATE(E102,""tr"",""en"")"),"Protection of Personality")</f>
        <v>Protection of Personality</v>
      </c>
      <c r="F103" s="56"/>
      <c r="G103" s="42"/>
      <c r="H103" s="42"/>
      <c r="I103" s="42"/>
      <c r="J103" s="42"/>
      <c r="K103" s="98"/>
      <c r="L103" s="26"/>
    </row>
    <row r="104" spans="2:12" ht="15.75" customHeight="1" x14ac:dyDescent="0.2">
      <c r="B104" s="44"/>
      <c r="C104" s="41" t="s">
        <v>154</v>
      </c>
      <c r="D104" s="57">
        <v>11</v>
      </c>
      <c r="E104" s="59" t="s">
        <v>153</v>
      </c>
      <c r="F104" s="54"/>
      <c r="G104" s="96" t="s">
        <v>75</v>
      </c>
      <c r="H104" s="96" t="s">
        <v>75</v>
      </c>
      <c r="I104" s="96" t="s">
        <v>75</v>
      </c>
      <c r="J104" s="96" t="s">
        <v>75</v>
      </c>
      <c r="K104" s="97" t="s">
        <v>75</v>
      </c>
      <c r="L104" s="26"/>
    </row>
    <row r="105" spans="2:12" ht="15.75" customHeight="1" x14ac:dyDescent="0.2">
      <c r="B105" s="44"/>
      <c r="C105" s="42"/>
      <c r="D105" s="42"/>
      <c r="E105" s="58" t="str">
        <f ca="1">IFERROR(__xludf.DUMMYFUNCTION("GOOGLETRANSLATE(E104,""tr"",""en"")"),"Protection of Personality")</f>
        <v>Protection of Personality</v>
      </c>
      <c r="F105" s="56"/>
      <c r="G105" s="42"/>
      <c r="H105" s="42"/>
      <c r="I105" s="42"/>
      <c r="J105" s="42"/>
      <c r="K105" s="98"/>
      <c r="L105" s="26"/>
    </row>
    <row r="106" spans="2:12" ht="15.75" customHeight="1" x14ac:dyDescent="0.2">
      <c r="B106" s="44"/>
      <c r="C106" s="41" t="s">
        <v>155</v>
      </c>
      <c r="D106" s="57">
        <v>12</v>
      </c>
      <c r="E106" s="59" t="s">
        <v>156</v>
      </c>
      <c r="F106" s="54"/>
      <c r="G106" s="96" t="s">
        <v>75</v>
      </c>
      <c r="H106" s="96" t="s">
        <v>75</v>
      </c>
      <c r="I106" s="96" t="s">
        <v>75</v>
      </c>
      <c r="J106" s="96" t="s">
        <v>75</v>
      </c>
      <c r="K106" s="97" t="s">
        <v>75</v>
      </c>
      <c r="L106" s="26"/>
    </row>
    <row r="107" spans="2:12" ht="15.75" customHeight="1" x14ac:dyDescent="0.2">
      <c r="B107" s="44"/>
      <c r="C107" s="42"/>
      <c r="D107" s="42"/>
      <c r="E107" s="27" t="str">
        <f ca="1">IFERROR(__xludf.DUMMYFUNCTION("GOOGLETRANSLATE(E106,""tr"",""en"")"),"Place of Residence and Kinship, Personal Status and Registry")</f>
        <v>Place of Residence and Kinship, Personal Status and Registry</v>
      </c>
      <c r="G107" s="42"/>
      <c r="H107" s="42"/>
      <c r="I107" s="42"/>
      <c r="J107" s="42"/>
      <c r="K107" s="98"/>
      <c r="L107" s="26"/>
    </row>
    <row r="108" spans="2:12" ht="15.75" customHeight="1" x14ac:dyDescent="0.2">
      <c r="B108" s="44"/>
      <c r="C108" s="41" t="s">
        <v>157</v>
      </c>
      <c r="D108" s="57">
        <v>13</v>
      </c>
      <c r="E108" s="58" t="s">
        <v>158</v>
      </c>
      <c r="F108" s="56"/>
      <c r="G108" s="96" t="s">
        <v>75</v>
      </c>
      <c r="H108" s="96" t="s">
        <v>75</v>
      </c>
      <c r="I108" s="96" t="s">
        <v>75</v>
      </c>
      <c r="J108" s="96"/>
      <c r="K108" s="97" t="s">
        <v>75</v>
      </c>
      <c r="L108" s="26"/>
    </row>
    <row r="109" spans="2:12" ht="15.75" customHeight="1" x14ac:dyDescent="0.2">
      <c r="B109" s="44"/>
      <c r="C109" s="42"/>
      <c r="D109" s="42"/>
      <c r="E109" s="27" t="str">
        <f ca="1">IFERROR(__xludf.DUMMYFUNCTION("GOOGLETRANSLATE(E108,""tr"",""en"")"),"Legal Entities, Types, Establishment, License and Termination")</f>
        <v>Legal Entities, Types, Establishment, License and Termination</v>
      </c>
      <c r="G109" s="42"/>
      <c r="H109" s="42"/>
      <c r="I109" s="42"/>
      <c r="J109" s="42"/>
      <c r="K109" s="98"/>
      <c r="L109" s="26"/>
    </row>
    <row r="110" spans="2:12" ht="15.75" customHeight="1" x14ac:dyDescent="0.2">
      <c r="B110" s="44"/>
      <c r="C110" s="41" t="s">
        <v>159</v>
      </c>
      <c r="D110" s="57">
        <v>14</v>
      </c>
      <c r="E110" s="58" t="s">
        <v>160</v>
      </c>
      <c r="F110" s="56"/>
      <c r="G110" s="168" t="s">
        <v>75</v>
      </c>
      <c r="H110" s="168" t="s">
        <v>75</v>
      </c>
      <c r="I110" s="168" t="s">
        <v>75</v>
      </c>
      <c r="J110" s="168"/>
      <c r="K110" s="169" t="s">
        <v>75</v>
      </c>
      <c r="L110" s="26"/>
    </row>
    <row r="111" spans="2:12" ht="15.75" customHeight="1" x14ac:dyDescent="0.2">
      <c r="B111" s="44"/>
      <c r="C111" s="42"/>
      <c r="D111" s="42"/>
      <c r="E111" s="58" t="str">
        <f ca="1">IFERROR(__xludf.DUMMYFUNCTION("GOOGLETRANSLATE(E110,""tr"",""en"")"),"Associations")</f>
        <v>Associations</v>
      </c>
      <c r="F111" s="56"/>
      <c r="G111" s="42"/>
      <c r="H111" s="42"/>
      <c r="I111" s="42"/>
      <c r="J111" s="42"/>
      <c r="K111" s="98"/>
      <c r="L111" s="26"/>
    </row>
    <row r="112" spans="2:12" ht="15.75" customHeight="1" x14ac:dyDescent="0.2">
      <c r="B112" s="44"/>
      <c r="C112" s="41" t="s">
        <v>161</v>
      </c>
      <c r="D112" s="57">
        <v>15</v>
      </c>
      <c r="E112" s="60" t="s">
        <v>162</v>
      </c>
      <c r="F112" s="61"/>
      <c r="G112" s="168" t="s">
        <v>75</v>
      </c>
      <c r="H112" s="168" t="s">
        <v>75</v>
      </c>
      <c r="I112" s="168" t="s">
        <v>75</v>
      </c>
      <c r="J112" s="168"/>
      <c r="K112" s="169" t="s">
        <v>75</v>
      </c>
      <c r="L112" s="26"/>
    </row>
    <row r="113" spans="2:12" ht="15.75" customHeight="1" x14ac:dyDescent="0.2">
      <c r="B113" s="52"/>
      <c r="C113" s="42"/>
      <c r="D113" s="42"/>
      <c r="E113" s="62" t="str">
        <f ca="1">IFERROR(__xludf.DUMMYFUNCTION("GOOGLETRANSLATE(E112,""tr"",""en"")"),"Foundations")</f>
        <v>Foundations</v>
      </c>
      <c r="F113" s="63"/>
      <c r="G113" s="132"/>
      <c r="H113" s="132"/>
      <c r="I113" s="132"/>
      <c r="J113" s="132"/>
      <c r="K113" s="94"/>
      <c r="L113" s="26"/>
    </row>
    <row r="114" spans="2:12" ht="27" customHeight="1" x14ac:dyDescent="0.2">
      <c r="B114" s="51" t="s">
        <v>163</v>
      </c>
      <c r="C114" s="28" t="s">
        <v>164</v>
      </c>
      <c r="D114" s="64" t="s">
        <v>165</v>
      </c>
      <c r="E114" s="65"/>
      <c r="F114" s="28" t="s">
        <v>166</v>
      </c>
      <c r="G114" s="64" t="s">
        <v>167</v>
      </c>
      <c r="H114" s="65"/>
      <c r="I114" s="71"/>
      <c r="J114" s="161" t="s">
        <v>168</v>
      </c>
      <c r="K114" s="100"/>
    </row>
    <row r="115" spans="2:12" ht="24" customHeight="1" x14ac:dyDescent="0.2">
      <c r="B115" s="44"/>
      <c r="C115" s="41" t="s">
        <v>169</v>
      </c>
      <c r="D115" s="59" t="s">
        <v>150</v>
      </c>
      <c r="E115" s="54"/>
      <c r="F115" s="66">
        <v>0.4</v>
      </c>
      <c r="G115" s="163" t="s">
        <v>170</v>
      </c>
      <c r="H115" s="70"/>
      <c r="I115" s="54"/>
      <c r="J115" s="162" t="s">
        <v>171</v>
      </c>
      <c r="K115" s="106"/>
    </row>
    <row r="116" spans="2:12" ht="15.75" customHeight="1" x14ac:dyDescent="0.2">
      <c r="B116" s="44"/>
      <c r="C116" s="42"/>
      <c r="D116" s="58" t="s">
        <v>172</v>
      </c>
      <c r="E116" s="56"/>
      <c r="F116" s="42"/>
      <c r="G116" s="98"/>
      <c r="H116" s="68"/>
      <c r="I116" s="56"/>
      <c r="J116" s="91"/>
      <c r="K116" s="93"/>
    </row>
    <row r="117" spans="2:12" ht="26.25" customHeight="1" x14ac:dyDescent="0.2">
      <c r="B117" s="44"/>
      <c r="C117" s="41" t="s">
        <v>173</v>
      </c>
      <c r="D117" s="59" t="s">
        <v>174</v>
      </c>
      <c r="E117" s="54"/>
      <c r="F117" s="104" t="str">
        <f ca="1">IFERROR(__xludf.DUMMYFUNCTION("GOOGLETRANSLATE(F115,""tr"",""en"")"),"40%")</f>
        <v>40%</v>
      </c>
      <c r="G117" s="163" t="str">
        <f ca="1">IFERROR(__xludf.DUMMYFUNCTION("GOOGLETRANSLATE(G115,""tr"",""en"")"),"The instructor of the course will inform students whether or not the course-related legislation and materials will be used. No means of communication is allowed during the exam.")</f>
        <v>The instructor of the course will inform students whether or not the course-related legislation and materials will be used. No means of communication is allowed during the exam.</v>
      </c>
      <c r="H117" s="70"/>
      <c r="I117" s="54"/>
      <c r="J117" s="91"/>
      <c r="K117" s="93"/>
    </row>
    <row r="118" spans="2:12" ht="15.75" customHeight="1" x14ac:dyDescent="0.2">
      <c r="B118" s="44"/>
      <c r="C118" s="42"/>
      <c r="D118" s="58" t="s">
        <v>175</v>
      </c>
      <c r="E118" s="56"/>
      <c r="F118" s="42"/>
      <c r="G118" s="164" t="s">
        <v>176</v>
      </c>
      <c r="H118" s="68"/>
      <c r="I118" s="56"/>
      <c r="J118" s="91"/>
      <c r="K118" s="93"/>
    </row>
    <row r="119" spans="2:12" ht="24" customHeight="1" x14ac:dyDescent="0.2">
      <c r="B119" s="44"/>
      <c r="C119" s="41" t="s">
        <v>177</v>
      </c>
      <c r="D119" s="59" t="s">
        <v>178</v>
      </c>
      <c r="E119" s="54"/>
      <c r="F119" s="104">
        <v>0.6</v>
      </c>
      <c r="G119" s="163" t="s">
        <v>179</v>
      </c>
      <c r="H119" s="70"/>
      <c r="I119" s="54"/>
      <c r="J119" s="91"/>
      <c r="K119" s="93"/>
    </row>
    <row r="120" spans="2:12" ht="36" customHeight="1" x14ac:dyDescent="0.2">
      <c r="B120" s="44"/>
      <c r="C120" s="42"/>
      <c r="D120" s="58" t="s">
        <v>180</v>
      </c>
      <c r="E120" s="56"/>
      <c r="F120" s="42"/>
      <c r="G120" s="98"/>
      <c r="H120" s="68"/>
      <c r="I120" s="56"/>
      <c r="J120" s="91"/>
      <c r="K120" s="93"/>
    </row>
    <row r="121" spans="2:12" ht="15.75" customHeight="1" x14ac:dyDescent="0.2">
      <c r="B121" s="44"/>
      <c r="C121" s="101" t="s">
        <v>181</v>
      </c>
      <c r="D121" s="102"/>
      <c r="E121" s="102"/>
      <c r="F121" s="103"/>
      <c r="G121" s="165">
        <v>1</v>
      </c>
      <c r="H121" s="70"/>
      <c r="I121" s="70"/>
      <c r="J121" s="70"/>
      <c r="K121" s="106"/>
    </row>
    <row r="122" spans="2:12" ht="29.25" customHeight="1" x14ac:dyDescent="0.2">
      <c r="B122" s="7" t="s">
        <v>182</v>
      </c>
      <c r="C122" s="99" t="s">
        <v>183</v>
      </c>
      <c r="D122" s="74"/>
      <c r="E122" s="74"/>
      <c r="F122" s="74"/>
      <c r="G122" s="74"/>
      <c r="H122" s="74"/>
      <c r="I122" s="74"/>
      <c r="J122" s="74"/>
      <c r="K122" s="100"/>
    </row>
    <row r="123" spans="2:12" ht="15.75" customHeight="1" x14ac:dyDescent="0.2">
      <c r="B123" s="29" t="s">
        <v>184</v>
      </c>
      <c r="C123" s="87" t="str">
        <f ca="1">IFERROR(__xludf.DUMMYFUNCTION("GOOGLETRANSLATE(C122,""tr"",""en"")"),"Each course topic determined in the learning outcomes is tested with midterm and final exams. The weighted grade point average of each student is determined by the weights given to each learning assessment method.")</f>
        <v>Each course topic determined in the learning outcomes is tested with midterm and final exams. The weighted grade point average of each student is determined by the weights given to each learning assessment method.</v>
      </c>
      <c r="D123" s="88"/>
      <c r="E123" s="88"/>
      <c r="F123" s="88"/>
      <c r="G123" s="88"/>
      <c r="H123" s="88"/>
      <c r="I123" s="88"/>
      <c r="J123" s="88"/>
      <c r="K123" s="89"/>
    </row>
    <row r="124" spans="2:12" ht="15.75" customHeight="1" x14ac:dyDescent="0.2">
      <c r="B124" s="48" t="s">
        <v>185</v>
      </c>
      <c r="C124" s="90" t="s">
        <v>186</v>
      </c>
      <c r="D124" s="74"/>
      <c r="E124" s="74"/>
      <c r="F124" s="74"/>
      <c r="G124" s="75"/>
      <c r="H124" s="30" t="s">
        <v>187</v>
      </c>
      <c r="I124" s="30" t="s">
        <v>188</v>
      </c>
      <c r="J124" s="30" t="s">
        <v>187</v>
      </c>
      <c r="K124" s="31" t="s">
        <v>188</v>
      </c>
    </row>
    <row r="125" spans="2:12" ht="15.75" customHeight="1" x14ac:dyDescent="0.2">
      <c r="B125" s="46"/>
      <c r="C125" s="91"/>
      <c r="D125" s="77"/>
      <c r="E125" s="77"/>
      <c r="F125" s="77"/>
      <c r="G125" s="61"/>
      <c r="H125" s="32" t="s">
        <v>189</v>
      </c>
      <c r="I125" s="32" t="s">
        <v>190</v>
      </c>
      <c r="J125" s="32" t="s">
        <v>189</v>
      </c>
      <c r="K125" s="33" t="s">
        <v>190</v>
      </c>
    </row>
    <row r="126" spans="2:12" ht="15" customHeight="1" x14ac:dyDescent="0.2">
      <c r="B126" s="46"/>
      <c r="C126" s="91"/>
      <c r="D126" s="77"/>
      <c r="E126" s="77"/>
      <c r="F126" s="77"/>
      <c r="G126" s="61"/>
      <c r="H126" s="34" t="s">
        <v>191</v>
      </c>
      <c r="I126" s="34" t="s">
        <v>176</v>
      </c>
      <c r="J126" s="34" t="s">
        <v>192</v>
      </c>
      <c r="K126" s="35" t="s">
        <v>193</v>
      </c>
    </row>
    <row r="127" spans="2:12" ht="15.75" customHeight="1" x14ac:dyDescent="0.2">
      <c r="B127" s="46"/>
      <c r="C127" s="92" t="str">
        <f ca="1">IFERROR(__xludf.DUMMYFUNCTION("GOOGLETRANSLATE(C124,""tr"",""en"")"),"The relevant instructor determines one of the letter grades in the table above for the course taken by the student, by evaluating the student's success in midterm exams, mid-term studies and final exams, and by taking into account the general success leve"&amp;"l of the class.")</f>
        <v>The relevant instructor determines one of the letter grades in the table above for the course taken by the student, by evaluating the student's success in midterm exams, mid-term studies and final exams, and by taking into account the general success level of the class.</v>
      </c>
      <c r="D127" s="77"/>
      <c r="E127" s="77"/>
      <c r="F127" s="77"/>
      <c r="G127" s="93"/>
      <c r="H127" s="34" t="s">
        <v>194</v>
      </c>
      <c r="I127" s="34" t="s">
        <v>195</v>
      </c>
      <c r="J127" s="34" t="s">
        <v>196</v>
      </c>
      <c r="K127" s="35" t="s">
        <v>197</v>
      </c>
    </row>
    <row r="128" spans="2:12" ht="15.75" customHeight="1" x14ac:dyDescent="0.2">
      <c r="B128" s="46"/>
      <c r="C128" s="91"/>
      <c r="D128" s="77"/>
      <c r="E128" s="77"/>
      <c r="F128" s="77"/>
      <c r="G128" s="93"/>
      <c r="H128" s="34" t="s">
        <v>198</v>
      </c>
      <c r="I128" s="34" t="s">
        <v>199</v>
      </c>
      <c r="J128" s="34" t="s">
        <v>200</v>
      </c>
      <c r="K128" s="35" t="s">
        <v>201</v>
      </c>
    </row>
    <row r="129" spans="2:11" ht="15.75" customHeight="1" x14ac:dyDescent="0.2">
      <c r="B129" s="46"/>
      <c r="C129" s="91"/>
      <c r="D129" s="77"/>
      <c r="E129" s="77"/>
      <c r="F129" s="77"/>
      <c r="G129" s="93"/>
      <c r="H129" s="34" t="s">
        <v>202</v>
      </c>
      <c r="I129" s="34" t="s">
        <v>203</v>
      </c>
      <c r="J129" s="34" t="s">
        <v>204</v>
      </c>
      <c r="K129" s="35" t="s">
        <v>205</v>
      </c>
    </row>
    <row r="130" spans="2:11" ht="15.75" customHeight="1" x14ac:dyDescent="0.2">
      <c r="B130" s="46"/>
      <c r="C130" s="91"/>
      <c r="D130" s="77"/>
      <c r="E130" s="77"/>
      <c r="F130" s="77"/>
      <c r="G130" s="93"/>
      <c r="H130" s="34" t="s">
        <v>206</v>
      </c>
      <c r="I130" s="34" t="s">
        <v>207</v>
      </c>
      <c r="J130" s="34" t="s">
        <v>208</v>
      </c>
      <c r="K130" s="35" t="s">
        <v>209</v>
      </c>
    </row>
    <row r="131" spans="2:11" ht="27" customHeight="1" x14ac:dyDescent="0.2">
      <c r="B131" s="46"/>
      <c r="C131" s="94"/>
      <c r="D131" s="88"/>
      <c r="E131" s="88"/>
      <c r="F131" s="88"/>
      <c r="G131" s="89"/>
      <c r="H131" s="36" t="s">
        <v>210</v>
      </c>
      <c r="I131" s="36" t="s">
        <v>211</v>
      </c>
      <c r="J131" s="36" t="s">
        <v>212</v>
      </c>
      <c r="K131" s="37" t="s">
        <v>213</v>
      </c>
    </row>
    <row r="132" spans="2:11" ht="36" customHeight="1" x14ac:dyDescent="0.2">
      <c r="B132" s="43" t="s">
        <v>214</v>
      </c>
      <c r="C132" s="38" t="s">
        <v>164</v>
      </c>
      <c r="D132" s="95" t="s">
        <v>215</v>
      </c>
      <c r="E132" s="71"/>
      <c r="F132" s="64" t="s">
        <v>216</v>
      </c>
      <c r="G132" s="65"/>
      <c r="H132" s="65"/>
      <c r="I132" s="65"/>
      <c r="J132" s="71"/>
      <c r="K132" s="10" t="s">
        <v>217</v>
      </c>
    </row>
    <row r="133" spans="2:11" ht="15.75" customHeight="1" x14ac:dyDescent="0.2">
      <c r="B133" s="44"/>
      <c r="C133" s="83" t="s">
        <v>218</v>
      </c>
      <c r="D133" s="84"/>
      <c r="E133" s="84"/>
      <c r="F133" s="84"/>
      <c r="G133" s="84"/>
      <c r="H133" s="84"/>
      <c r="I133" s="84"/>
      <c r="J133" s="84"/>
      <c r="K133" s="85"/>
    </row>
    <row r="134" spans="2:11" ht="15.75" customHeight="1" x14ac:dyDescent="0.2">
      <c r="B134" s="44"/>
      <c r="C134" s="41">
        <v>1</v>
      </c>
      <c r="D134" s="81" t="s">
        <v>219</v>
      </c>
      <c r="E134" s="54"/>
      <c r="F134" s="86"/>
      <c r="G134" s="70"/>
      <c r="H134" s="70"/>
      <c r="I134" s="70"/>
      <c r="J134" s="54"/>
      <c r="K134" s="80">
        <v>42</v>
      </c>
    </row>
    <row r="135" spans="2:11" ht="15.75" customHeight="1" x14ac:dyDescent="0.2">
      <c r="B135" s="44"/>
      <c r="C135" s="42"/>
      <c r="D135" s="82" t="s">
        <v>220</v>
      </c>
      <c r="E135" s="56"/>
      <c r="F135" s="67"/>
      <c r="G135" s="68"/>
      <c r="H135" s="68"/>
      <c r="I135" s="68"/>
      <c r="J135" s="56"/>
      <c r="K135" s="79"/>
    </row>
    <row r="136" spans="2:11" ht="15.75" customHeight="1" x14ac:dyDescent="0.2">
      <c r="B136" s="44"/>
      <c r="C136" s="41">
        <v>2</v>
      </c>
      <c r="D136" s="53" t="s">
        <v>221</v>
      </c>
      <c r="E136" s="54"/>
      <c r="F136" s="86"/>
      <c r="G136" s="70"/>
      <c r="H136" s="70"/>
      <c r="I136" s="70"/>
      <c r="J136" s="54"/>
      <c r="K136" s="80"/>
    </row>
    <row r="137" spans="2:11" ht="15.75" customHeight="1" x14ac:dyDescent="0.2">
      <c r="B137" s="44"/>
      <c r="C137" s="42"/>
      <c r="D137" s="55" t="s">
        <v>222</v>
      </c>
      <c r="E137" s="56"/>
      <c r="F137" s="67"/>
      <c r="G137" s="68"/>
      <c r="H137" s="68"/>
      <c r="I137" s="68"/>
      <c r="J137" s="56"/>
      <c r="K137" s="79"/>
    </row>
    <row r="138" spans="2:11" ht="15.75" customHeight="1" x14ac:dyDescent="0.2">
      <c r="B138" s="44"/>
      <c r="C138" s="41">
        <v>3</v>
      </c>
      <c r="D138" s="53" t="s">
        <v>223</v>
      </c>
      <c r="E138" s="54"/>
      <c r="F138" s="86"/>
      <c r="G138" s="70"/>
      <c r="H138" s="70"/>
      <c r="I138" s="70"/>
      <c r="J138" s="54"/>
      <c r="K138" s="80">
        <v>14</v>
      </c>
    </row>
    <row r="139" spans="2:11" ht="15" customHeight="1" x14ac:dyDescent="0.2">
      <c r="B139" s="44"/>
      <c r="C139" s="42"/>
      <c r="D139" s="55" t="s">
        <v>224</v>
      </c>
      <c r="E139" s="56"/>
      <c r="F139" s="67"/>
      <c r="G139" s="68"/>
      <c r="H139" s="68"/>
      <c r="I139" s="68"/>
      <c r="J139" s="56"/>
      <c r="K139" s="79"/>
    </row>
    <row r="140" spans="2:11" ht="15.75" customHeight="1" x14ac:dyDescent="0.2">
      <c r="B140" s="44"/>
      <c r="C140" s="41">
        <v>4</v>
      </c>
      <c r="D140" s="53" t="s">
        <v>225</v>
      </c>
      <c r="E140" s="54"/>
      <c r="F140" s="86"/>
      <c r="G140" s="70"/>
      <c r="H140" s="70"/>
      <c r="I140" s="70"/>
      <c r="J140" s="54"/>
      <c r="K140" s="80"/>
    </row>
    <row r="141" spans="2:11" ht="15.75" customHeight="1" x14ac:dyDescent="0.2">
      <c r="B141" s="44"/>
      <c r="C141" s="42"/>
      <c r="D141" s="55" t="s">
        <v>226</v>
      </c>
      <c r="E141" s="56"/>
      <c r="F141" s="67"/>
      <c r="G141" s="68"/>
      <c r="H141" s="68"/>
      <c r="I141" s="68"/>
      <c r="J141" s="56"/>
      <c r="K141" s="79"/>
    </row>
    <row r="142" spans="2:11" ht="15.75" customHeight="1" x14ac:dyDescent="0.2">
      <c r="B142" s="44"/>
      <c r="C142" s="41">
        <v>5</v>
      </c>
      <c r="D142" s="53" t="s">
        <v>227</v>
      </c>
      <c r="E142" s="54"/>
      <c r="F142" s="86"/>
      <c r="G142" s="70"/>
      <c r="H142" s="70"/>
      <c r="I142" s="70"/>
      <c r="J142" s="54"/>
      <c r="K142" s="80"/>
    </row>
    <row r="143" spans="2:11" ht="15.75" customHeight="1" x14ac:dyDescent="0.2">
      <c r="B143" s="44"/>
      <c r="C143" s="42"/>
      <c r="D143" s="55" t="s">
        <v>228</v>
      </c>
      <c r="E143" s="56"/>
      <c r="F143" s="67"/>
      <c r="G143" s="68"/>
      <c r="H143" s="68"/>
      <c r="I143" s="68"/>
      <c r="J143" s="56"/>
      <c r="K143" s="79"/>
    </row>
    <row r="144" spans="2:11" ht="15.75" customHeight="1" x14ac:dyDescent="0.2">
      <c r="B144" s="44"/>
      <c r="C144" s="41">
        <v>6</v>
      </c>
      <c r="D144" s="53" t="s">
        <v>229</v>
      </c>
      <c r="E144" s="54"/>
      <c r="F144" s="86"/>
      <c r="G144" s="70"/>
      <c r="H144" s="70"/>
      <c r="I144" s="70"/>
      <c r="J144" s="54"/>
      <c r="K144" s="80"/>
    </row>
    <row r="145" spans="2:11" ht="15.75" customHeight="1" x14ac:dyDescent="0.2">
      <c r="B145" s="44"/>
      <c r="C145" s="42"/>
      <c r="D145" s="55" t="s">
        <v>230</v>
      </c>
      <c r="E145" s="56"/>
      <c r="F145" s="67"/>
      <c r="G145" s="68"/>
      <c r="H145" s="68"/>
      <c r="I145" s="68"/>
      <c r="J145" s="56"/>
      <c r="K145" s="79"/>
    </row>
    <row r="146" spans="2:11" ht="15.75" customHeight="1" x14ac:dyDescent="0.2">
      <c r="B146" s="44"/>
      <c r="C146" s="83" t="s">
        <v>231</v>
      </c>
      <c r="D146" s="84"/>
      <c r="E146" s="84"/>
      <c r="F146" s="84"/>
      <c r="G146" s="84"/>
      <c r="H146" s="84"/>
      <c r="I146" s="84"/>
      <c r="J146" s="84"/>
      <c r="K146" s="85"/>
    </row>
    <row r="147" spans="2:11" ht="15.75" customHeight="1" x14ac:dyDescent="0.2">
      <c r="B147" s="44"/>
      <c r="C147" s="41">
        <v>7</v>
      </c>
      <c r="D147" s="81" t="s">
        <v>150</v>
      </c>
      <c r="E147" s="54"/>
      <c r="F147" s="86"/>
      <c r="G147" s="70"/>
      <c r="H147" s="70"/>
      <c r="I147" s="70"/>
      <c r="J147" s="54"/>
      <c r="K147" s="78">
        <v>2</v>
      </c>
    </row>
    <row r="148" spans="2:11" ht="15.75" customHeight="1" x14ac:dyDescent="0.2">
      <c r="B148" s="44"/>
      <c r="C148" s="42"/>
      <c r="D148" s="82" t="s">
        <v>172</v>
      </c>
      <c r="E148" s="56"/>
      <c r="F148" s="67"/>
      <c r="G148" s="68"/>
      <c r="H148" s="68"/>
      <c r="I148" s="68"/>
      <c r="J148" s="56"/>
      <c r="K148" s="79"/>
    </row>
    <row r="149" spans="2:11" ht="15.75" customHeight="1" x14ac:dyDescent="0.2">
      <c r="B149" s="44"/>
      <c r="C149" s="41">
        <v>9</v>
      </c>
      <c r="D149" s="81" t="s">
        <v>232</v>
      </c>
      <c r="E149" s="54"/>
      <c r="F149" s="86"/>
      <c r="G149" s="70"/>
      <c r="H149" s="70"/>
      <c r="I149" s="70"/>
      <c r="J149" s="54"/>
      <c r="K149" s="78">
        <v>10</v>
      </c>
    </row>
    <row r="150" spans="2:11" ht="15.75" customHeight="1" x14ac:dyDescent="0.2">
      <c r="B150" s="44"/>
      <c r="C150" s="42"/>
      <c r="D150" s="82" t="s">
        <v>233</v>
      </c>
      <c r="E150" s="56"/>
      <c r="F150" s="67"/>
      <c r="G150" s="68"/>
      <c r="H150" s="68"/>
      <c r="I150" s="68"/>
      <c r="J150" s="56"/>
      <c r="K150" s="79"/>
    </row>
    <row r="151" spans="2:11" ht="15.75" customHeight="1" x14ac:dyDescent="0.2">
      <c r="B151" s="44"/>
      <c r="C151" s="41">
        <v>10</v>
      </c>
      <c r="D151" s="81" t="s">
        <v>234</v>
      </c>
      <c r="E151" s="54"/>
      <c r="F151" s="86"/>
      <c r="G151" s="70"/>
      <c r="H151" s="70"/>
      <c r="I151" s="70"/>
      <c r="J151" s="54"/>
      <c r="K151" s="78">
        <v>110</v>
      </c>
    </row>
    <row r="152" spans="2:11" ht="15.75" customHeight="1" x14ac:dyDescent="0.2">
      <c r="B152" s="44"/>
      <c r="C152" s="42"/>
      <c r="D152" s="82" t="s">
        <v>235</v>
      </c>
      <c r="E152" s="56"/>
      <c r="F152" s="67"/>
      <c r="G152" s="68"/>
      <c r="H152" s="68"/>
      <c r="I152" s="68"/>
      <c r="J152" s="56"/>
      <c r="K152" s="79"/>
    </row>
    <row r="153" spans="2:11" ht="15.75" customHeight="1" x14ac:dyDescent="0.2">
      <c r="B153" s="44"/>
      <c r="C153" s="41">
        <v>11</v>
      </c>
      <c r="D153" s="81" t="s">
        <v>178</v>
      </c>
      <c r="E153" s="54"/>
      <c r="F153" s="86"/>
      <c r="G153" s="70"/>
      <c r="H153" s="70"/>
      <c r="I153" s="70"/>
      <c r="J153" s="54"/>
      <c r="K153" s="78">
        <v>2</v>
      </c>
    </row>
    <row r="154" spans="2:11" ht="15.75" customHeight="1" x14ac:dyDescent="0.2">
      <c r="B154" s="44"/>
      <c r="C154" s="42"/>
      <c r="D154" s="82" t="s">
        <v>180</v>
      </c>
      <c r="E154" s="56"/>
      <c r="F154" s="67"/>
      <c r="G154" s="68"/>
      <c r="H154" s="68"/>
      <c r="I154" s="68"/>
      <c r="J154" s="56"/>
      <c r="K154" s="79"/>
    </row>
    <row r="155" spans="2:11" ht="15.75" customHeight="1" x14ac:dyDescent="0.2">
      <c r="B155" s="44"/>
      <c r="C155" s="41">
        <v>12</v>
      </c>
      <c r="D155" s="81" t="s">
        <v>236</v>
      </c>
      <c r="E155" s="54"/>
      <c r="F155" s="86"/>
      <c r="G155" s="70"/>
      <c r="H155" s="70"/>
      <c r="I155" s="70"/>
      <c r="J155" s="54"/>
      <c r="K155" s="78"/>
    </row>
    <row r="156" spans="2:11" ht="15.75" customHeight="1" x14ac:dyDescent="0.2">
      <c r="B156" s="44"/>
      <c r="C156" s="42"/>
      <c r="D156" s="82" t="s">
        <v>237</v>
      </c>
      <c r="E156" s="56"/>
      <c r="F156" s="67"/>
      <c r="G156" s="68"/>
      <c r="H156" s="68"/>
      <c r="I156" s="68"/>
      <c r="J156" s="56"/>
      <c r="K156" s="79"/>
    </row>
    <row r="157" spans="2:11" ht="15.75" customHeight="1" x14ac:dyDescent="0.2">
      <c r="B157" s="44"/>
      <c r="C157" s="129" t="s">
        <v>238</v>
      </c>
      <c r="D157" s="70"/>
      <c r="E157" s="70"/>
      <c r="F157" s="70"/>
      <c r="G157" s="70"/>
      <c r="H157" s="70"/>
      <c r="I157" s="70"/>
      <c r="J157" s="54"/>
      <c r="K157" s="39">
        <v>180</v>
      </c>
    </row>
    <row r="158" spans="2:11" ht="15.75" customHeight="1" x14ac:dyDescent="0.2">
      <c r="B158" s="121" t="s">
        <v>239</v>
      </c>
      <c r="C158" s="122"/>
      <c r="D158" s="122"/>
      <c r="E158" s="122"/>
      <c r="F158" s="122"/>
      <c r="G158" s="122"/>
      <c r="H158" s="122"/>
      <c r="I158" s="122"/>
      <c r="J158" s="122"/>
      <c r="K158" s="123"/>
    </row>
    <row r="159" spans="2:11" ht="15.75" customHeight="1" x14ac:dyDescent="0.2">
      <c r="B159" s="124" t="s">
        <v>240</v>
      </c>
      <c r="C159" s="125"/>
      <c r="D159" s="125"/>
      <c r="E159" s="125"/>
      <c r="F159" s="125"/>
      <c r="G159" s="125"/>
      <c r="H159" s="125"/>
      <c r="I159" s="125"/>
      <c r="J159" s="125"/>
      <c r="K159" s="126"/>
    </row>
    <row r="160" spans="2:11" ht="26.25" customHeight="1" x14ac:dyDescent="0.2">
      <c r="B160" s="45" t="s">
        <v>241</v>
      </c>
      <c r="C160" s="82" t="s">
        <v>242</v>
      </c>
      <c r="D160" s="56"/>
      <c r="E160" s="67" t="s">
        <v>243</v>
      </c>
      <c r="F160" s="68"/>
      <c r="G160" s="68"/>
      <c r="H160" s="68"/>
      <c r="I160" s="68"/>
      <c r="J160" s="68"/>
      <c r="K160" s="127"/>
    </row>
    <row r="161" spans="2:11" ht="26.25" customHeight="1" x14ac:dyDescent="0.2">
      <c r="B161" s="46"/>
      <c r="C161" s="117" t="s">
        <v>244</v>
      </c>
      <c r="D161" s="109"/>
      <c r="E161" s="108" t="s">
        <v>245</v>
      </c>
      <c r="F161" s="84"/>
      <c r="G161" s="109"/>
      <c r="H161" s="117" t="s">
        <v>246</v>
      </c>
      <c r="I161" s="109"/>
      <c r="J161" s="128" t="s">
        <v>247</v>
      </c>
      <c r="K161" s="85"/>
    </row>
    <row r="162" spans="2:11" ht="15.75" customHeight="1" x14ac:dyDescent="0.2">
      <c r="B162" s="46"/>
      <c r="C162" s="81" t="s">
        <v>248</v>
      </c>
      <c r="D162" s="54"/>
      <c r="E162" s="69" t="s">
        <v>249</v>
      </c>
      <c r="F162" s="70"/>
      <c r="G162" s="70"/>
      <c r="H162" s="70"/>
      <c r="I162" s="70"/>
      <c r="J162" s="70"/>
      <c r="K162" s="106"/>
    </row>
    <row r="163" spans="2:11" ht="25.5" customHeight="1" x14ac:dyDescent="0.2">
      <c r="B163" s="47"/>
      <c r="C163" s="118" t="s">
        <v>237</v>
      </c>
      <c r="D163" s="63"/>
      <c r="E163" s="87" t="str">
        <f ca="1">IFERROR(__xludf.DUMMYFUNCTION("GOOGLETRANSLATE(E162,""tr"",""en"")"),"Monday: 15:00-16:00, Tuesday: 10:00-11:00")</f>
        <v>Monday: 15:00-16:00, Tuesday: 10:00-11:00</v>
      </c>
      <c r="F163" s="88"/>
      <c r="G163" s="88"/>
      <c r="H163" s="88"/>
      <c r="I163" s="88"/>
      <c r="J163" s="88"/>
      <c r="K163" s="89"/>
    </row>
    <row r="164" spans="2:11" ht="24.75" customHeight="1" x14ac:dyDescent="0.2">
      <c r="B164" s="48" t="s">
        <v>250</v>
      </c>
      <c r="C164" s="95" t="s">
        <v>251</v>
      </c>
      <c r="D164" s="71"/>
      <c r="E164" s="73" t="s">
        <v>252</v>
      </c>
      <c r="F164" s="74"/>
      <c r="G164" s="74"/>
      <c r="H164" s="74"/>
      <c r="I164" s="74"/>
      <c r="J164" s="74"/>
      <c r="K164" s="100"/>
    </row>
    <row r="165" spans="2:11" ht="78" customHeight="1" x14ac:dyDescent="0.2">
      <c r="B165" s="47"/>
      <c r="C165" s="119" t="s">
        <v>253</v>
      </c>
      <c r="D165" s="103"/>
      <c r="E165" s="110" t="s">
        <v>254</v>
      </c>
      <c r="F165" s="102"/>
      <c r="G165" s="102"/>
      <c r="H165" s="102"/>
      <c r="I165" s="102"/>
      <c r="J165" s="102"/>
      <c r="K165" s="111"/>
    </row>
    <row r="166" spans="2:11" ht="41.25" customHeight="1" x14ac:dyDescent="0.2">
      <c r="B166" s="45" t="s">
        <v>255</v>
      </c>
      <c r="C166" s="120" t="s">
        <v>256</v>
      </c>
      <c r="D166" s="75"/>
      <c r="E166" s="112" t="s">
        <v>257</v>
      </c>
      <c r="F166" s="74"/>
      <c r="G166" s="74"/>
      <c r="H166" s="74"/>
      <c r="I166" s="74"/>
      <c r="J166" s="74"/>
      <c r="K166" s="100"/>
    </row>
    <row r="167" spans="2:11" ht="41.25" customHeight="1" x14ac:dyDescent="0.2">
      <c r="B167" s="46"/>
      <c r="C167" s="115" t="s">
        <v>258</v>
      </c>
      <c r="D167" s="56"/>
      <c r="E167" s="87" t="str">
        <f ca="1">IFERROR(__xludf.DUMMYFUNCTION("GOOGLETRANSLATE(E166,""tr"",""en"")"),"Violations of academic integrity include, but are not limited to, cheating or attempted cheating, plagiarism, presenting false information or citations, facilitating dishonest acts by others, obtaining exams without permission, using previously completed "&amp;"work without informing the instructor, and altering the academic work of other students. Any violation of academic integrity is a serious academic offense and will result in consequences under the University's disciplinary rules.")</f>
        <v>Violations of academic integrity include, but are not limited to, cheating or attempted cheating, plagiarism, presenting false information or citations, facilitating dishonest acts by others, obtaining exams without permission, using previously completed work without informing the instructor, and altering the academic work of other students. Any violation of academic integrity is a serious academic offense and will result in consequences under the University's disciplinary rules.</v>
      </c>
      <c r="F167" s="88"/>
      <c r="G167" s="88"/>
      <c r="H167" s="88"/>
      <c r="I167" s="88"/>
      <c r="J167" s="88"/>
      <c r="K167" s="89"/>
    </row>
    <row r="168" spans="2:11" ht="15.75" customHeight="1" x14ac:dyDescent="0.2">
      <c r="B168" s="46"/>
      <c r="C168" s="113" t="s">
        <v>259</v>
      </c>
      <c r="D168" s="54"/>
      <c r="E168" s="105" t="s">
        <v>260</v>
      </c>
      <c r="F168" s="70"/>
      <c r="G168" s="70"/>
      <c r="H168" s="70"/>
      <c r="I168" s="70"/>
      <c r="J168" s="70"/>
      <c r="K168" s="106"/>
    </row>
    <row r="169" spans="2:11" ht="15.75" customHeight="1" x14ac:dyDescent="0.2">
      <c r="B169" s="46"/>
      <c r="C169" s="114" t="s">
        <v>261</v>
      </c>
      <c r="D169" s="56"/>
      <c r="E169" s="87" t="str">
        <f ca="1">IFERROR(__xludf.DUMMYFUNCTION("GOOGLETRANSLATE(E168,""tr"",""en"")"),"Appropriate conditions are provided for students with disabilities regarding the course delivery and evaluation of learning.")</f>
        <v>Appropriate conditions are provided for students with disabilities regarding the course delivery and evaluation of learning.</v>
      </c>
      <c r="F169" s="88"/>
      <c r="G169" s="88"/>
      <c r="H169" s="88"/>
      <c r="I169" s="88"/>
      <c r="J169" s="88"/>
      <c r="K169" s="89"/>
    </row>
    <row r="170" spans="2:11" ht="15.75" customHeight="1" x14ac:dyDescent="0.2">
      <c r="B170" s="46"/>
      <c r="C170" s="113" t="s">
        <v>262</v>
      </c>
      <c r="D170" s="54"/>
      <c r="E170" s="105" t="s">
        <v>263</v>
      </c>
      <c r="F170" s="70"/>
      <c r="G170" s="70"/>
      <c r="H170" s="70"/>
      <c r="I170" s="70"/>
      <c r="J170" s="70"/>
      <c r="K170" s="106"/>
    </row>
    <row r="171" spans="2:11" ht="15.75" customHeight="1" x14ac:dyDescent="0.2">
      <c r="B171" s="46"/>
      <c r="C171" s="115" t="s">
        <v>264</v>
      </c>
      <c r="D171" s="56"/>
      <c r="E171" s="87" t="str">
        <f ca="1">IFERROR(__xludf.DUMMYFUNCTION("GOOGLETRANSLATE(E170,""tr"",""en"")"),"The course does not require any special security measures.")</f>
        <v>The course does not require any special security measures.</v>
      </c>
      <c r="F171" s="88"/>
      <c r="G171" s="88"/>
      <c r="H171" s="88"/>
      <c r="I171" s="88"/>
      <c r="J171" s="88"/>
      <c r="K171" s="89"/>
    </row>
    <row r="172" spans="2:11" ht="15.75" customHeight="1" x14ac:dyDescent="0.2">
      <c r="B172" s="46"/>
      <c r="C172" s="113" t="s">
        <v>265</v>
      </c>
      <c r="D172" s="54"/>
      <c r="E172" s="105" t="s">
        <v>266</v>
      </c>
      <c r="F172" s="70"/>
      <c r="G172" s="70"/>
      <c r="H172" s="70"/>
      <c r="I172" s="70"/>
      <c r="J172" s="70"/>
      <c r="K172" s="106"/>
    </row>
    <row r="173" spans="2:11" ht="15.75" customHeight="1" x14ac:dyDescent="0.2">
      <c r="B173" s="47"/>
      <c r="C173" s="116" t="s">
        <v>267</v>
      </c>
      <c r="D173" s="63"/>
      <c r="E173" s="87" t="str">
        <f ca="1">IFERROR(__xludf.DUMMYFUNCTION("GOOGLETRANSLATE(E172,""tr"",""en"")"),"If necessary, the method of teaching the course may be changed during the semester by the faculty member, by informing the students.")</f>
        <v>If necessary, the method of teaching the course may be changed during the semester by the faculty member, by informing the students.</v>
      </c>
      <c r="F173" s="88"/>
      <c r="G173" s="88"/>
      <c r="H173" s="88"/>
      <c r="I173" s="88"/>
      <c r="J173" s="88"/>
      <c r="K173" s="89"/>
    </row>
    <row r="174" spans="2:11" ht="15.75" customHeight="1" x14ac:dyDescent="0.2">
      <c r="B174" s="1" t="s">
        <v>268</v>
      </c>
      <c r="C174" s="2"/>
      <c r="D174" s="2"/>
      <c r="E174" s="2"/>
      <c r="F174" s="2"/>
      <c r="G174" s="2"/>
      <c r="H174" s="2"/>
      <c r="I174" s="2"/>
      <c r="J174" s="2"/>
      <c r="K174" s="2"/>
    </row>
    <row r="175" spans="2:11" ht="15.75" customHeight="1" x14ac:dyDescent="0.2">
      <c r="B175" s="40"/>
      <c r="C175" s="2"/>
      <c r="D175" s="2"/>
      <c r="E175" s="2"/>
      <c r="F175" s="2"/>
      <c r="G175" s="2"/>
      <c r="H175" s="2"/>
      <c r="I175" s="2"/>
      <c r="J175" s="2"/>
      <c r="K175" s="2"/>
    </row>
    <row r="176" spans="2:11" ht="15.75" customHeight="1" x14ac:dyDescent="0.2">
      <c r="B176" s="107"/>
      <c r="C176" s="77"/>
      <c r="D176" s="77"/>
      <c r="E176" s="77"/>
      <c r="F176" s="77"/>
      <c r="G176" s="77"/>
      <c r="H176" s="77"/>
      <c r="I176" s="2"/>
      <c r="J176" s="2"/>
      <c r="K176" s="2"/>
    </row>
    <row r="177" spans="2:11" ht="15.75" customHeight="1" x14ac:dyDescent="0.2">
      <c r="B177" s="1"/>
      <c r="C177" s="2"/>
      <c r="D177" s="2"/>
      <c r="E177" s="2"/>
      <c r="F177" s="2"/>
      <c r="G177" s="2"/>
      <c r="H177" s="2"/>
      <c r="I177" s="2"/>
      <c r="J177" s="2"/>
      <c r="K177" s="2"/>
    </row>
    <row r="178" spans="2:11" ht="15.75" customHeight="1" x14ac:dyDescent="0.2">
      <c r="B178" s="1"/>
      <c r="C178" s="2"/>
      <c r="D178" s="2"/>
      <c r="E178" s="2"/>
      <c r="F178" s="2"/>
      <c r="G178" s="2"/>
      <c r="H178" s="2"/>
      <c r="I178" s="2"/>
      <c r="J178" s="2"/>
      <c r="K178" s="2"/>
    </row>
    <row r="179" spans="2:11" ht="15.75" customHeight="1" x14ac:dyDescent="0.2">
      <c r="B179" s="1"/>
      <c r="C179" s="2"/>
      <c r="D179" s="2"/>
      <c r="E179" s="2"/>
      <c r="F179" s="2"/>
      <c r="G179" s="2"/>
      <c r="H179" s="2"/>
      <c r="I179" s="2"/>
      <c r="J179" s="2"/>
      <c r="K179" s="2"/>
    </row>
    <row r="180" spans="2:11" ht="15.75" customHeight="1" x14ac:dyDescent="0.2">
      <c r="B180" s="1"/>
      <c r="C180" s="2"/>
      <c r="D180" s="2"/>
      <c r="E180" s="2"/>
      <c r="F180" s="2"/>
      <c r="G180" s="2"/>
      <c r="H180" s="2"/>
      <c r="I180" s="2"/>
      <c r="J180" s="2"/>
      <c r="K180" s="2"/>
    </row>
    <row r="181" spans="2:11" ht="15.75" customHeight="1" x14ac:dyDescent="0.2">
      <c r="B181" s="1"/>
      <c r="C181" s="2"/>
      <c r="D181" s="2"/>
      <c r="E181" s="2"/>
      <c r="F181" s="2"/>
      <c r="G181" s="2"/>
      <c r="H181" s="2"/>
      <c r="I181" s="2"/>
      <c r="J181" s="2"/>
      <c r="K181" s="2"/>
    </row>
    <row r="182" spans="2:11" ht="15.75" customHeight="1" x14ac:dyDescent="0.2">
      <c r="B182" s="1"/>
      <c r="C182" s="2"/>
      <c r="D182" s="2"/>
      <c r="E182" s="2"/>
      <c r="F182" s="2"/>
      <c r="G182" s="2"/>
      <c r="H182" s="2"/>
      <c r="I182" s="2"/>
      <c r="J182" s="2"/>
      <c r="K182" s="2"/>
    </row>
    <row r="183" spans="2:11" ht="15.75" customHeight="1" x14ac:dyDescent="0.2">
      <c r="B183" s="1"/>
      <c r="C183" s="2"/>
      <c r="D183" s="2"/>
      <c r="E183" s="2"/>
      <c r="F183" s="2"/>
      <c r="G183" s="2"/>
      <c r="H183" s="2"/>
      <c r="I183" s="2"/>
      <c r="J183" s="2"/>
      <c r="K183" s="2"/>
    </row>
    <row r="184" spans="2:11" ht="15.75" customHeight="1" x14ac:dyDescent="0.2">
      <c r="B184" s="1"/>
      <c r="C184" s="2"/>
      <c r="D184" s="2"/>
      <c r="E184" s="2"/>
      <c r="F184" s="2"/>
      <c r="G184" s="2"/>
      <c r="H184" s="2"/>
      <c r="I184" s="2"/>
      <c r="J184" s="2"/>
      <c r="K184" s="2"/>
    </row>
    <row r="185" spans="2:11" ht="15.75" customHeight="1" x14ac:dyDescent="0.2">
      <c r="B185" s="1"/>
      <c r="C185" s="2"/>
      <c r="D185" s="2"/>
      <c r="E185" s="2"/>
      <c r="F185" s="2"/>
      <c r="G185" s="2"/>
      <c r="H185" s="2"/>
      <c r="I185" s="2"/>
      <c r="J185" s="2"/>
      <c r="K185" s="2"/>
    </row>
    <row r="186" spans="2:11" ht="15.75" customHeight="1" x14ac:dyDescent="0.2">
      <c r="B186" s="1"/>
      <c r="C186" s="2"/>
      <c r="D186" s="2"/>
      <c r="E186" s="2"/>
      <c r="F186" s="2"/>
      <c r="G186" s="2"/>
      <c r="H186" s="2"/>
      <c r="I186" s="2"/>
      <c r="J186" s="2"/>
      <c r="K186" s="2"/>
    </row>
    <row r="187" spans="2:11" ht="15.75" customHeight="1" x14ac:dyDescent="0.2">
      <c r="B187" s="1"/>
      <c r="C187" s="2"/>
      <c r="D187" s="2"/>
      <c r="E187" s="2"/>
      <c r="F187" s="2"/>
      <c r="G187" s="2"/>
      <c r="H187" s="2"/>
      <c r="I187" s="2"/>
      <c r="J187" s="2"/>
      <c r="K187" s="2"/>
    </row>
    <row r="188" spans="2:11" ht="15.75" customHeight="1" x14ac:dyDescent="0.2">
      <c r="B188" s="1"/>
      <c r="C188" s="2"/>
      <c r="D188" s="2"/>
      <c r="E188" s="2"/>
      <c r="F188" s="2"/>
      <c r="G188" s="2"/>
      <c r="H188" s="2"/>
      <c r="I188" s="2"/>
      <c r="J188" s="2"/>
      <c r="K188" s="2"/>
    </row>
    <row r="189" spans="2:11" ht="15.75" customHeight="1" x14ac:dyDescent="0.2">
      <c r="B189" s="1"/>
      <c r="C189" s="2"/>
      <c r="D189" s="2"/>
      <c r="E189" s="2"/>
      <c r="F189" s="2"/>
      <c r="G189" s="2"/>
      <c r="H189" s="2"/>
      <c r="I189" s="2"/>
      <c r="J189" s="2"/>
      <c r="K189" s="2"/>
    </row>
    <row r="190" spans="2:11" ht="15.75" customHeight="1" x14ac:dyDescent="0.2">
      <c r="B190" s="1"/>
      <c r="C190" s="2"/>
      <c r="D190" s="2"/>
      <c r="E190" s="2"/>
      <c r="F190" s="2"/>
      <c r="G190" s="2"/>
      <c r="H190" s="2"/>
      <c r="I190" s="2"/>
      <c r="J190" s="2"/>
      <c r="K190" s="2"/>
    </row>
    <row r="191" spans="2:11" ht="15.75" customHeight="1" x14ac:dyDescent="0.2">
      <c r="B191" s="1"/>
      <c r="C191" s="2"/>
      <c r="D191" s="2"/>
      <c r="E191" s="2"/>
      <c r="F191" s="2"/>
      <c r="G191" s="2"/>
      <c r="H191" s="2"/>
      <c r="I191" s="2"/>
      <c r="J191" s="2"/>
      <c r="K191" s="2"/>
    </row>
    <row r="192" spans="2:11" ht="15.75" customHeight="1" x14ac:dyDescent="0.2">
      <c r="B192" s="1"/>
      <c r="C192" s="2"/>
      <c r="D192" s="2"/>
      <c r="E192" s="2"/>
      <c r="F192" s="2"/>
      <c r="G192" s="2"/>
      <c r="H192" s="2"/>
      <c r="I192" s="2"/>
      <c r="J192" s="2"/>
      <c r="K192" s="2"/>
    </row>
    <row r="193" spans="2:11" ht="15.75" customHeight="1" x14ac:dyDescent="0.2">
      <c r="B193" s="1"/>
      <c r="C193" s="2"/>
      <c r="D193" s="2"/>
      <c r="E193" s="2"/>
      <c r="F193" s="2"/>
      <c r="G193" s="2"/>
      <c r="H193" s="2"/>
      <c r="I193" s="2"/>
      <c r="J193" s="2"/>
      <c r="K193" s="2"/>
    </row>
    <row r="194" spans="2:11" ht="15.75" customHeight="1" x14ac:dyDescent="0.2">
      <c r="B194" s="1"/>
      <c r="C194" s="2"/>
      <c r="D194" s="2"/>
      <c r="E194" s="2"/>
      <c r="F194" s="2"/>
      <c r="G194" s="2"/>
      <c r="H194" s="2"/>
      <c r="I194" s="2"/>
      <c r="J194" s="2"/>
      <c r="K194" s="2"/>
    </row>
    <row r="195" spans="2:11" ht="15.75" customHeight="1" x14ac:dyDescent="0.2">
      <c r="B195" s="1"/>
      <c r="C195" s="2"/>
      <c r="D195" s="2"/>
      <c r="E195" s="2"/>
      <c r="F195" s="2"/>
      <c r="G195" s="2"/>
      <c r="H195" s="2"/>
      <c r="I195" s="2"/>
      <c r="J195" s="2"/>
      <c r="K195" s="2"/>
    </row>
    <row r="196" spans="2:11" ht="15.75" customHeight="1" x14ac:dyDescent="0.2">
      <c r="B196" s="1"/>
      <c r="C196" s="2"/>
      <c r="D196" s="2"/>
      <c r="E196" s="2"/>
      <c r="F196" s="2"/>
      <c r="G196" s="2"/>
      <c r="H196" s="2"/>
      <c r="I196" s="2"/>
      <c r="J196" s="2"/>
      <c r="K196" s="2"/>
    </row>
    <row r="197" spans="2:11" ht="15.75" customHeight="1" x14ac:dyDescent="0.2">
      <c r="B197" s="1"/>
      <c r="C197" s="2"/>
      <c r="D197" s="2"/>
      <c r="E197" s="2"/>
      <c r="F197" s="2"/>
      <c r="G197" s="2"/>
      <c r="H197" s="2"/>
      <c r="I197" s="2"/>
      <c r="J197" s="2"/>
      <c r="K197" s="2"/>
    </row>
    <row r="198" spans="2:11" ht="15.75" customHeight="1" x14ac:dyDescent="0.2">
      <c r="B198" s="1"/>
      <c r="C198" s="2"/>
      <c r="D198" s="2"/>
      <c r="E198" s="2"/>
      <c r="F198" s="2"/>
      <c r="G198" s="2"/>
      <c r="H198" s="2"/>
      <c r="I198" s="2"/>
      <c r="J198" s="2"/>
      <c r="K198" s="2"/>
    </row>
    <row r="199" spans="2:11" ht="15.75" customHeight="1" x14ac:dyDescent="0.2">
      <c r="B199" s="1"/>
      <c r="C199" s="2"/>
      <c r="D199" s="2"/>
      <c r="E199" s="2"/>
      <c r="F199" s="2"/>
      <c r="G199" s="2"/>
      <c r="H199" s="2"/>
      <c r="I199" s="2"/>
      <c r="J199" s="2"/>
      <c r="K199" s="2"/>
    </row>
    <row r="200" spans="2:11" ht="15.75" customHeight="1" x14ac:dyDescent="0.2">
      <c r="B200" s="1"/>
      <c r="C200" s="2"/>
      <c r="D200" s="2"/>
      <c r="E200" s="2"/>
      <c r="F200" s="2"/>
      <c r="G200" s="2"/>
      <c r="H200" s="2"/>
      <c r="I200" s="2"/>
      <c r="J200" s="2"/>
      <c r="K200" s="2"/>
    </row>
    <row r="201" spans="2:11" ht="15.75" customHeight="1" x14ac:dyDescent="0.2">
      <c r="B201" s="1"/>
      <c r="C201" s="2"/>
      <c r="D201" s="2"/>
      <c r="E201" s="2"/>
      <c r="F201" s="2"/>
      <c r="G201" s="2"/>
      <c r="H201" s="2"/>
      <c r="I201" s="2"/>
      <c r="J201" s="2"/>
      <c r="K201" s="2"/>
    </row>
    <row r="202" spans="2:11" ht="15.75" customHeight="1" x14ac:dyDescent="0.2">
      <c r="B202" s="1"/>
      <c r="C202" s="2"/>
      <c r="D202" s="2"/>
      <c r="E202" s="2"/>
      <c r="F202" s="2"/>
      <c r="G202" s="2"/>
      <c r="H202" s="2"/>
      <c r="I202" s="2"/>
      <c r="J202" s="2"/>
      <c r="K202" s="2"/>
    </row>
    <row r="203" spans="2:11" ht="15.75" customHeight="1" x14ac:dyDescent="0.2">
      <c r="B203" s="1"/>
      <c r="C203" s="2"/>
      <c r="D203" s="2"/>
      <c r="E203" s="2"/>
      <c r="F203" s="2"/>
      <c r="G203" s="2"/>
      <c r="H203" s="2"/>
      <c r="I203" s="2"/>
      <c r="J203" s="2"/>
      <c r="K203" s="2"/>
    </row>
    <row r="204" spans="2:11" ht="15.75" customHeight="1" x14ac:dyDescent="0.2">
      <c r="B204" s="1"/>
      <c r="C204" s="2"/>
      <c r="D204" s="2"/>
      <c r="E204" s="2"/>
      <c r="F204" s="2"/>
      <c r="G204" s="2"/>
      <c r="H204" s="2"/>
      <c r="I204" s="2"/>
      <c r="J204" s="2"/>
      <c r="K204" s="2"/>
    </row>
    <row r="205" spans="2:11" ht="15.75" customHeight="1" x14ac:dyDescent="0.2">
      <c r="B205" s="1"/>
      <c r="C205" s="2"/>
      <c r="D205" s="2"/>
      <c r="E205" s="2"/>
      <c r="F205" s="2"/>
      <c r="G205" s="2"/>
      <c r="H205" s="2"/>
      <c r="I205" s="2"/>
      <c r="J205" s="2"/>
      <c r="K205" s="2"/>
    </row>
    <row r="206" spans="2:11" ht="15.75" customHeight="1" x14ac:dyDescent="0.2">
      <c r="B206" s="1"/>
      <c r="C206" s="2"/>
      <c r="D206" s="2"/>
      <c r="E206" s="2"/>
      <c r="F206" s="2"/>
      <c r="G206" s="2"/>
      <c r="H206" s="2"/>
      <c r="I206" s="2"/>
      <c r="J206" s="2"/>
      <c r="K206" s="2"/>
    </row>
    <row r="207" spans="2:11" ht="15.75" customHeight="1" x14ac:dyDescent="0.2">
      <c r="B207" s="1"/>
      <c r="C207" s="2"/>
      <c r="D207" s="2"/>
      <c r="E207" s="2"/>
      <c r="F207" s="2"/>
      <c r="G207" s="2"/>
      <c r="H207" s="2"/>
      <c r="I207" s="2"/>
      <c r="J207" s="2"/>
      <c r="K207" s="2"/>
    </row>
    <row r="208" spans="2:11" ht="15.75" customHeight="1" x14ac:dyDescent="0.2">
      <c r="B208" s="1"/>
      <c r="C208" s="2"/>
      <c r="D208" s="2"/>
      <c r="E208" s="2"/>
      <c r="F208" s="2"/>
      <c r="G208" s="2"/>
      <c r="H208" s="2"/>
      <c r="I208" s="2"/>
      <c r="J208" s="2"/>
      <c r="K208" s="2"/>
    </row>
    <row r="209" spans="2:11" ht="15.75" customHeight="1" x14ac:dyDescent="0.2">
      <c r="B209" s="1"/>
      <c r="C209" s="2"/>
      <c r="D209" s="2"/>
      <c r="E209" s="2"/>
      <c r="F209" s="2"/>
      <c r="G209" s="2"/>
      <c r="H209" s="2"/>
      <c r="I209" s="2"/>
      <c r="J209" s="2"/>
      <c r="K209" s="2"/>
    </row>
    <row r="210" spans="2:11" ht="15.75" customHeight="1" x14ac:dyDescent="0.2">
      <c r="B210" s="1"/>
      <c r="C210" s="2"/>
      <c r="D210" s="2"/>
      <c r="E210" s="2"/>
      <c r="F210" s="2"/>
      <c r="G210" s="2"/>
      <c r="H210" s="2"/>
      <c r="I210" s="2"/>
      <c r="J210" s="2"/>
      <c r="K210" s="2"/>
    </row>
    <row r="211" spans="2:11" ht="15.75" customHeight="1" x14ac:dyDescent="0.2">
      <c r="B211" s="1"/>
      <c r="C211" s="2"/>
      <c r="D211" s="2"/>
      <c r="E211" s="2"/>
      <c r="F211" s="2"/>
      <c r="G211" s="2"/>
      <c r="H211" s="2"/>
      <c r="I211" s="2"/>
      <c r="J211" s="2"/>
      <c r="K211" s="2"/>
    </row>
    <row r="212" spans="2:11" ht="15.75" customHeight="1" x14ac:dyDescent="0.2">
      <c r="B212" s="1"/>
      <c r="C212" s="2"/>
      <c r="D212" s="2"/>
      <c r="E212" s="2"/>
      <c r="F212" s="2"/>
      <c r="G212" s="2"/>
      <c r="H212" s="2"/>
      <c r="I212" s="2"/>
      <c r="J212" s="2"/>
      <c r="K212" s="2"/>
    </row>
    <row r="213" spans="2:11" ht="15.75" customHeight="1" x14ac:dyDescent="0.2">
      <c r="B213" s="1"/>
      <c r="C213" s="2"/>
      <c r="D213" s="2"/>
      <c r="E213" s="2"/>
      <c r="F213" s="2"/>
      <c r="G213" s="2"/>
      <c r="H213" s="2"/>
      <c r="I213" s="2"/>
      <c r="J213" s="2"/>
      <c r="K213" s="2"/>
    </row>
    <row r="214" spans="2:11" ht="15.75" customHeight="1" x14ac:dyDescent="0.2">
      <c r="B214" s="1"/>
      <c r="C214" s="2"/>
      <c r="D214" s="2"/>
      <c r="E214" s="2"/>
      <c r="F214" s="2"/>
      <c r="G214" s="2"/>
      <c r="H214" s="2"/>
      <c r="I214" s="2"/>
      <c r="J214" s="2"/>
      <c r="K214" s="2"/>
    </row>
    <row r="215" spans="2:11" ht="15.75" customHeight="1" x14ac:dyDescent="0.2">
      <c r="B215" s="1"/>
      <c r="C215" s="2"/>
      <c r="D215" s="2"/>
      <c r="E215" s="2"/>
      <c r="F215" s="2"/>
      <c r="G215" s="2"/>
      <c r="H215" s="2"/>
      <c r="I215" s="2"/>
      <c r="J215" s="2"/>
      <c r="K215" s="2"/>
    </row>
    <row r="216" spans="2:11" ht="15.75" customHeight="1" x14ac:dyDescent="0.2">
      <c r="B216" s="1"/>
      <c r="C216" s="2"/>
      <c r="D216" s="2"/>
      <c r="E216" s="2"/>
      <c r="F216" s="2"/>
      <c r="G216" s="2"/>
      <c r="H216" s="2"/>
      <c r="I216" s="2"/>
      <c r="J216" s="2"/>
      <c r="K216" s="2"/>
    </row>
    <row r="217" spans="2:11" ht="15.75" customHeight="1" x14ac:dyDescent="0.2">
      <c r="B217" s="1"/>
      <c r="C217" s="2"/>
      <c r="D217" s="2"/>
      <c r="E217" s="2"/>
      <c r="F217" s="2"/>
      <c r="G217" s="2"/>
      <c r="H217" s="2"/>
      <c r="I217" s="2"/>
      <c r="J217" s="2"/>
      <c r="K217" s="2"/>
    </row>
    <row r="218" spans="2:11" ht="15.75" customHeight="1" x14ac:dyDescent="0.2">
      <c r="B218" s="1"/>
      <c r="C218" s="2"/>
      <c r="D218" s="2"/>
      <c r="E218" s="2"/>
      <c r="F218" s="2"/>
      <c r="G218" s="2"/>
      <c r="H218" s="2"/>
      <c r="I218" s="2"/>
      <c r="J218" s="2"/>
      <c r="K218" s="2"/>
    </row>
    <row r="219" spans="2:11" ht="15.75" customHeight="1" x14ac:dyDescent="0.2">
      <c r="B219" s="1"/>
      <c r="C219" s="2"/>
      <c r="D219" s="2"/>
      <c r="E219" s="2"/>
      <c r="F219" s="2"/>
      <c r="G219" s="2"/>
      <c r="H219" s="2"/>
      <c r="I219" s="2"/>
      <c r="J219" s="2"/>
      <c r="K219" s="2"/>
    </row>
    <row r="220" spans="2:11" ht="15.75" customHeight="1" x14ac:dyDescent="0.2">
      <c r="B220" s="1"/>
      <c r="C220" s="2"/>
      <c r="D220" s="2"/>
      <c r="E220" s="2"/>
      <c r="F220" s="2"/>
      <c r="G220" s="2"/>
      <c r="H220" s="2"/>
      <c r="I220" s="2"/>
      <c r="J220" s="2"/>
      <c r="K220" s="2"/>
    </row>
    <row r="221" spans="2:11" ht="15.75" customHeight="1" x14ac:dyDescent="0.2">
      <c r="B221" s="1"/>
      <c r="C221" s="2"/>
      <c r="D221" s="2"/>
      <c r="E221" s="2"/>
      <c r="F221" s="2"/>
      <c r="G221" s="2"/>
      <c r="H221" s="2"/>
      <c r="I221" s="2"/>
      <c r="J221" s="2"/>
      <c r="K221" s="2"/>
    </row>
    <row r="222" spans="2:11" ht="15.75" customHeight="1" x14ac:dyDescent="0.2">
      <c r="B222" s="1"/>
      <c r="C222" s="2"/>
      <c r="D222" s="2"/>
      <c r="E222" s="2"/>
      <c r="F222" s="2"/>
      <c r="G222" s="2"/>
      <c r="H222" s="2"/>
      <c r="I222" s="2"/>
      <c r="J222" s="2"/>
      <c r="K222" s="2"/>
    </row>
    <row r="223" spans="2:11" ht="15.75" customHeight="1" x14ac:dyDescent="0.2">
      <c r="B223" s="1"/>
      <c r="C223" s="2"/>
      <c r="D223" s="2"/>
      <c r="E223" s="2"/>
      <c r="F223" s="2"/>
      <c r="G223" s="2"/>
      <c r="H223" s="2"/>
      <c r="I223" s="2"/>
      <c r="J223" s="2"/>
      <c r="K223" s="2"/>
    </row>
    <row r="224" spans="2:11" ht="15.75" customHeight="1" x14ac:dyDescent="0.2">
      <c r="B224" s="1"/>
      <c r="C224" s="2"/>
      <c r="D224" s="2"/>
      <c r="E224" s="2"/>
      <c r="F224" s="2"/>
      <c r="G224" s="2"/>
      <c r="H224" s="2"/>
      <c r="I224" s="2"/>
      <c r="J224" s="2"/>
      <c r="K224" s="2"/>
    </row>
    <row r="225" spans="2:11" ht="15.75" customHeight="1" x14ac:dyDescent="0.2">
      <c r="B225" s="1"/>
      <c r="C225" s="2"/>
      <c r="D225" s="2"/>
      <c r="E225" s="2"/>
      <c r="F225" s="2"/>
      <c r="G225" s="2"/>
      <c r="H225" s="2"/>
      <c r="I225" s="2"/>
      <c r="J225" s="2"/>
      <c r="K225" s="2"/>
    </row>
    <row r="226" spans="2:11" ht="15.75" customHeight="1" x14ac:dyDescent="0.2">
      <c r="B226" s="1"/>
      <c r="C226" s="2"/>
      <c r="D226" s="2"/>
      <c r="E226" s="2"/>
      <c r="F226" s="2"/>
      <c r="G226" s="2"/>
      <c r="H226" s="2"/>
      <c r="I226" s="2"/>
      <c r="J226" s="2"/>
      <c r="K226" s="2"/>
    </row>
    <row r="227" spans="2:11" ht="15.75" customHeight="1" x14ac:dyDescent="0.2">
      <c r="B227" s="1"/>
      <c r="C227" s="2"/>
      <c r="D227" s="2"/>
      <c r="E227" s="2"/>
      <c r="F227" s="2"/>
      <c r="G227" s="2"/>
      <c r="H227" s="2"/>
      <c r="I227" s="2"/>
      <c r="J227" s="2"/>
      <c r="K227" s="2"/>
    </row>
    <row r="228" spans="2:11" ht="15.75" customHeight="1" x14ac:dyDescent="0.2">
      <c r="B228" s="1"/>
      <c r="C228" s="2"/>
      <c r="D228" s="2"/>
      <c r="E228" s="2"/>
      <c r="F228" s="2"/>
      <c r="G228" s="2"/>
      <c r="H228" s="2"/>
      <c r="I228" s="2"/>
      <c r="J228" s="2"/>
      <c r="K228" s="2"/>
    </row>
    <row r="229" spans="2:11" ht="15.75" customHeight="1" x14ac:dyDescent="0.2">
      <c r="B229" s="1"/>
      <c r="C229" s="2"/>
      <c r="D229" s="2"/>
      <c r="E229" s="2"/>
      <c r="F229" s="2"/>
      <c r="G229" s="2"/>
      <c r="H229" s="2"/>
      <c r="I229" s="2"/>
      <c r="J229" s="2"/>
      <c r="K229" s="2"/>
    </row>
    <row r="230" spans="2:11" ht="15.75" customHeight="1" x14ac:dyDescent="0.2">
      <c r="B230" s="1"/>
      <c r="C230" s="2"/>
      <c r="D230" s="2"/>
      <c r="E230" s="2"/>
      <c r="F230" s="2"/>
      <c r="G230" s="2"/>
      <c r="H230" s="2"/>
      <c r="I230" s="2"/>
      <c r="J230" s="2"/>
      <c r="K230" s="2"/>
    </row>
    <row r="231" spans="2:11" ht="15.75" customHeight="1" x14ac:dyDescent="0.2">
      <c r="B231" s="1"/>
      <c r="C231" s="2"/>
      <c r="D231" s="2"/>
      <c r="E231" s="2"/>
      <c r="F231" s="2"/>
      <c r="G231" s="2"/>
      <c r="H231" s="2"/>
      <c r="I231" s="2"/>
      <c r="J231" s="2"/>
      <c r="K231" s="2"/>
    </row>
    <row r="232" spans="2:11" ht="15.75" customHeight="1" x14ac:dyDescent="0.2">
      <c r="B232" s="1"/>
      <c r="C232" s="2"/>
      <c r="D232" s="2"/>
      <c r="E232" s="2"/>
      <c r="F232" s="2"/>
      <c r="G232" s="2"/>
      <c r="H232" s="2"/>
      <c r="I232" s="2"/>
      <c r="J232" s="2"/>
      <c r="K232" s="2"/>
    </row>
    <row r="233" spans="2:11" ht="15.75" customHeight="1" x14ac:dyDescent="0.2">
      <c r="B233" s="1"/>
      <c r="C233" s="2"/>
      <c r="D233" s="2"/>
      <c r="E233" s="2"/>
      <c r="F233" s="2"/>
      <c r="G233" s="2"/>
      <c r="H233" s="2"/>
      <c r="I233" s="2"/>
      <c r="J233" s="2"/>
      <c r="K233" s="2"/>
    </row>
    <row r="234" spans="2:11" ht="15.75" customHeight="1" x14ac:dyDescent="0.2">
      <c r="B234" s="1"/>
      <c r="C234" s="2"/>
      <c r="D234" s="2"/>
      <c r="E234" s="2"/>
      <c r="F234" s="2"/>
      <c r="G234" s="2"/>
      <c r="H234" s="2"/>
      <c r="I234" s="2"/>
      <c r="J234" s="2"/>
      <c r="K234" s="2"/>
    </row>
    <row r="235" spans="2:11" ht="15.75" customHeight="1" x14ac:dyDescent="0.2">
      <c r="B235" s="1"/>
      <c r="C235" s="2"/>
      <c r="D235" s="2"/>
      <c r="E235" s="2"/>
      <c r="F235" s="2"/>
      <c r="G235" s="2"/>
      <c r="H235" s="2"/>
      <c r="I235" s="2"/>
      <c r="J235" s="2"/>
      <c r="K235" s="2"/>
    </row>
    <row r="236" spans="2:11" ht="15.75" customHeight="1" x14ac:dyDescent="0.2">
      <c r="B236" s="1"/>
      <c r="C236" s="2"/>
      <c r="D236" s="2"/>
      <c r="E236" s="2"/>
      <c r="F236" s="2"/>
      <c r="G236" s="2"/>
      <c r="H236" s="2"/>
      <c r="I236" s="2"/>
      <c r="J236" s="2"/>
      <c r="K236" s="2"/>
    </row>
    <row r="237" spans="2:11" ht="15.75" customHeight="1" x14ac:dyDescent="0.2">
      <c r="B237" s="1"/>
      <c r="C237" s="2"/>
      <c r="D237" s="2"/>
      <c r="E237" s="2"/>
      <c r="F237" s="2"/>
      <c r="G237" s="2"/>
      <c r="H237" s="2"/>
      <c r="I237" s="2"/>
      <c r="J237" s="2"/>
      <c r="K237" s="2"/>
    </row>
    <row r="238" spans="2:11" ht="15.75" customHeight="1" x14ac:dyDescent="0.2">
      <c r="B238" s="1"/>
      <c r="C238" s="2"/>
      <c r="D238" s="2"/>
      <c r="E238" s="2"/>
      <c r="F238" s="2"/>
      <c r="G238" s="2"/>
      <c r="H238" s="2"/>
      <c r="I238" s="2"/>
      <c r="J238" s="2"/>
      <c r="K238" s="2"/>
    </row>
    <row r="239" spans="2:11" ht="15.75" customHeight="1" x14ac:dyDescent="0.2">
      <c r="B239" s="1"/>
      <c r="C239" s="2"/>
      <c r="D239" s="2"/>
      <c r="E239" s="2"/>
      <c r="F239" s="2"/>
      <c r="G239" s="2"/>
      <c r="H239" s="2"/>
      <c r="I239" s="2"/>
      <c r="J239" s="2"/>
      <c r="K239" s="2"/>
    </row>
    <row r="240" spans="2:11" ht="15.75" customHeight="1" x14ac:dyDescent="0.2">
      <c r="B240" s="1"/>
      <c r="C240" s="2"/>
      <c r="D240" s="2"/>
      <c r="E240" s="2"/>
      <c r="F240" s="2"/>
      <c r="G240" s="2"/>
      <c r="H240" s="2"/>
      <c r="I240" s="2"/>
      <c r="J240" s="2"/>
      <c r="K240" s="2"/>
    </row>
    <row r="241" spans="2:11" ht="15.75" customHeight="1" x14ac:dyDescent="0.2">
      <c r="B241" s="1"/>
      <c r="C241" s="2"/>
      <c r="D241" s="2"/>
      <c r="E241" s="2"/>
      <c r="F241" s="2"/>
      <c r="G241" s="2"/>
      <c r="H241" s="2"/>
      <c r="I241" s="2"/>
      <c r="J241" s="2"/>
      <c r="K241" s="2"/>
    </row>
    <row r="242" spans="2:11" ht="15.75" customHeight="1" x14ac:dyDescent="0.2">
      <c r="B242" s="1"/>
      <c r="C242" s="2"/>
      <c r="D242" s="2"/>
      <c r="E242" s="2"/>
      <c r="F242" s="2"/>
      <c r="G242" s="2"/>
      <c r="H242" s="2"/>
      <c r="I242" s="2"/>
      <c r="J242" s="2"/>
      <c r="K242" s="2"/>
    </row>
    <row r="243" spans="2:11" ht="15.75" customHeight="1" x14ac:dyDescent="0.2">
      <c r="B243" s="1"/>
      <c r="C243" s="2"/>
      <c r="D243" s="2"/>
      <c r="E243" s="2"/>
      <c r="F243" s="2"/>
      <c r="G243" s="2"/>
      <c r="H243" s="2"/>
      <c r="I243" s="2"/>
      <c r="J243" s="2"/>
      <c r="K243" s="2"/>
    </row>
    <row r="244" spans="2:11" ht="15.75" customHeight="1" x14ac:dyDescent="0.2">
      <c r="B244" s="1"/>
      <c r="C244" s="2"/>
      <c r="D244" s="2"/>
      <c r="E244" s="2"/>
      <c r="F244" s="2"/>
      <c r="G244" s="2"/>
      <c r="H244" s="2"/>
      <c r="I244" s="2"/>
      <c r="J244" s="2"/>
      <c r="K244" s="2"/>
    </row>
    <row r="245" spans="2:11" ht="15.75" customHeight="1" x14ac:dyDescent="0.2">
      <c r="B245" s="1"/>
      <c r="C245" s="2"/>
      <c r="D245" s="2"/>
      <c r="E245" s="2"/>
      <c r="F245" s="2"/>
      <c r="G245" s="2"/>
      <c r="H245" s="2"/>
      <c r="I245" s="2"/>
      <c r="J245" s="2"/>
      <c r="K245" s="2"/>
    </row>
    <row r="246" spans="2:11" ht="15.75" customHeight="1" x14ac:dyDescent="0.2">
      <c r="B246" s="1"/>
      <c r="C246" s="2"/>
      <c r="D246" s="2"/>
      <c r="E246" s="2"/>
      <c r="F246" s="2"/>
      <c r="G246" s="2"/>
      <c r="H246" s="2"/>
      <c r="I246" s="2"/>
      <c r="J246" s="2"/>
      <c r="K246" s="2"/>
    </row>
    <row r="247" spans="2:11" ht="15.75" customHeight="1" x14ac:dyDescent="0.2">
      <c r="B247" s="1"/>
      <c r="C247" s="2"/>
      <c r="D247" s="2"/>
      <c r="E247" s="2"/>
      <c r="F247" s="2"/>
      <c r="G247" s="2"/>
      <c r="H247" s="2"/>
      <c r="I247" s="2"/>
      <c r="J247" s="2"/>
      <c r="K247" s="2"/>
    </row>
    <row r="248" spans="2:11" ht="15.75" customHeight="1" x14ac:dyDescent="0.2">
      <c r="B248" s="1"/>
      <c r="C248" s="2"/>
      <c r="D248" s="2"/>
      <c r="E248" s="2"/>
      <c r="F248" s="2"/>
      <c r="G248" s="2"/>
      <c r="H248" s="2"/>
      <c r="I248" s="2"/>
      <c r="J248" s="2"/>
      <c r="K248" s="2"/>
    </row>
    <row r="249" spans="2:11" ht="15.75" customHeight="1" x14ac:dyDescent="0.2">
      <c r="B249" s="1"/>
      <c r="C249" s="2"/>
      <c r="D249" s="2"/>
      <c r="E249" s="2"/>
      <c r="F249" s="2"/>
      <c r="G249" s="2"/>
      <c r="H249" s="2"/>
      <c r="I249" s="2"/>
      <c r="J249" s="2"/>
      <c r="K249" s="2"/>
    </row>
    <row r="250" spans="2:11" ht="15.75" customHeight="1" x14ac:dyDescent="0.2">
      <c r="B250" s="1"/>
      <c r="C250" s="2"/>
      <c r="D250" s="2"/>
      <c r="E250" s="2"/>
      <c r="F250" s="2"/>
      <c r="G250" s="2"/>
      <c r="H250" s="2"/>
      <c r="I250" s="2"/>
      <c r="J250" s="2"/>
      <c r="K250" s="2"/>
    </row>
    <row r="251" spans="2:11" ht="15.75" customHeight="1" x14ac:dyDescent="0.2">
      <c r="B251" s="1"/>
      <c r="C251" s="2"/>
      <c r="D251" s="2"/>
      <c r="E251" s="2"/>
      <c r="F251" s="2"/>
      <c r="G251" s="2"/>
      <c r="H251" s="2"/>
      <c r="I251" s="2"/>
      <c r="J251" s="2"/>
      <c r="K251" s="2"/>
    </row>
    <row r="252" spans="2:11" ht="15.75" customHeight="1" x14ac:dyDescent="0.2">
      <c r="B252" s="1"/>
      <c r="C252" s="2"/>
      <c r="D252" s="2"/>
      <c r="E252" s="2"/>
      <c r="F252" s="2"/>
      <c r="G252" s="2"/>
      <c r="H252" s="2"/>
      <c r="I252" s="2"/>
      <c r="J252" s="2"/>
      <c r="K252" s="2"/>
    </row>
    <row r="253" spans="2:11" ht="15.75" customHeight="1" x14ac:dyDescent="0.2">
      <c r="B253" s="1"/>
      <c r="C253" s="2"/>
      <c r="D253" s="2"/>
      <c r="E253" s="2"/>
      <c r="F253" s="2"/>
      <c r="G253" s="2"/>
      <c r="H253" s="2"/>
      <c r="I253" s="2"/>
      <c r="J253" s="2"/>
      <c r="K253" s="2"/>
    </row>
    <row r="254" spans="2:11" ht="15.75" customHeight="1" x14ac:dyDescent="0.2">
      <c r="B254" s="1"/>
      <c r="C254" s="2"/>
      <c r="D254" s="2"/>
      <c r="E254" s="2"/>
      <c r="F254" s="2"/>
      <c r="G254" s="2"/>
      <c r="H254" s="2"/>
      <c r="I254" s="2"/>
      <c r="J254" s="2"/>
      <c r="K254" s="2"/>
    </row>
    <row r="255" spans="2:11" ht="15.75" customHeight="1" x14ac:dyDescent="0.2">
      <c r="B255" s="1"/>
      <c r="C255" s="2"/>
      <c r="D255" s="2"/>
      <c r="E255" s="2"/>
      <c r="F255" s="2"/>
      <c r="G255" s="2"/>
      <c r="H255" s="2"/>
      <c r="I255" s="2"/>
      <c r="J255" s="2"/>
      <c r="K255" s="2"/>
    </row>
    <row r="256" spans="2:11" ht="15.75" customHeight="1" x14ac:dyDescent="0.2">
      <c r="B256" s="1"/>
      <c r="C256" s="2"/>
      <c r="D256" s="2"/>
      <c r="E256" s="2"/>
      <c r="F256" s="2"/>
      <c r="G256" s="2"/>
      <c r="H256" s="2"/>
      <c r="I256" s="2"/>
      <c r="J256" s="2"/>
      <c r="K256" s="2"/>
    </row>
    <row r="257" spans="2:11" ht="15.75" customHeight="1" x14ac:dyDescent="0.2">
      <c r="B257" s="1"/>
      <c r="C257" s="2"/>
      <c r="D257" s="2"/>
      <c r="E257" s="2"/>
      <c r="F257" s="2"/>
      <c r="G257" s="2"/>
      <c r="H257" s="2"/>
      <c r="I257" s="2"/>
      <c r="J257" s="2"/>
      <c r="K257" s="2"/>
    </row>
    <row r="258" spans="2:11" ht="15.75" customHeight="1" x14ac:dyDescent="0.2">
      <c r="B258" s="1"/>
      <c r="C258" s="2"/>
      <c r="D258" s="2"/>
      <c r="E258" s="2"/>
      <c r="F258" s="2"/>
      <c r="G258" s="2"/>
      <c r="H258" s="2"/>
      <c r="I258" s="2"/>
      <c r="J258" s="2"/>
      <c r="K258" s="2"/>
    </row>
    <row r="259" spans="2:11" ht="15.75" customHeight="1" x14ac:dyDescent="0.2">
      <c r="B259" s="1"/>
      <c r="C259" s="2"/>
      <c r="D259" s="2"/>
      <c r="E259" s="2"/>
      <c r="F259" s="2"/>
      <c r="G259" s="2"/>
      <c r="H259" s="2"/>
      <c r="I259" s="2"/>
      <c r="J259" s="2"/>
      <c r="K259" s="2"/>
    </row>
    <row r="260" spans="2:11" ht="15.75" customHeight="1" x14ac:dyDescent="0.2">
      <c r="B260" s="1"/>
      <c r="C260" s="2"/>
      <c r="D260" s="2"/>
      <c r="E260" s="2"/>
      <c r="F260" s="2"/>
      <c r="G260" s="2"/>
      <c r="H260" s="2"/>
      <c r="I260" s="2"/>
      <c r="J260" s="2"/>
      <c r="K260" s="2"/>
    </row>
    <row r="261" spans="2:11" ht="15.75" customHeight="1" x14ac:dyDescent="0.2">
      <c r="B261" s="1"/>
      <c r="C261" s="2"/>
      <c r="D261" s="2"/>
      <c r="E261" s="2"/>
      <c r="F261" s="2"/>
      <c r="G261" s="2"/>
      <c r="H261" s="2"/>
      <c r="I261" s="2"/>
      <c r="J261" s="2"/>
      <c r="K261" s="2"/>
    </row>
    <row r="262" spans="2:11" ht="15.75" customHeight="1" x14ac:dyDescent="0.2">
      <c r="B262" s="1"/>
      <c r="C262" s="2"/>
      <c r="D262" s="2"/>
      <c r="E262" s="2"/>
      <c r="F262" s="2"/>
      <c r="G262" s="2"/>
      <c r="H262" s="2"/>
      <c r="I262" s="2"/>
      <c r="J262" s="2"/>
      <c r="K262" s="2"/>
    </row>
    <row r="263" spans="2:11" ht="15.75" customHeight="1" x14ac:dyDescent="0.2">
      <c r="B263" s="1"/>
      <c r="C263" s="2"/>
      <c r="D263" s="2"/>
      <c r="E263" s="2"/>
      <c r="F263" s="2"/>
      <c r="G263" s="2"/>
      <c r="H263" s="2"/>
      <c r="I263" s="2"/>
      <c r="J263" s="2"/>
      <c r="K263" s="2"/>
    </row>
    <row r="264" spans="2:11" ht="15.75" customHeight="1" x14ac:dyDescent="0.2">
      <c r="B264" s="1"/>
      <c r="C264" s="2"/>
      <c r="D264" s="2"/>
      <c r="E264" s="2"/>
      <c r="F264" s="2"/>
      <c r="G264" s="2"/>
      <c r="H264" s="2"/>
      <c r="I264" s="2"/>
      <c r="J264" s="2"/>
      <c r="K264" s="2"/>
    </row>
    <row r="265" spans="2:11" ht="15.75" customHeight="1" x14ac:dyDescent="0.2">
      <c r="B265" s="1"/>
      <c r="C265" s="2"/>
      <c r="D265" s="2"/>
      <c r="E265" s="2"/>
      <c r="F265" s="2"/>
      <c r="G265" s="2"/>
      <c r="H265" s="2"/>
      <c r="I265" s="2"/>
      <c r="J265" s="2"/>
      <c r="K265" s="2"/>
    </row>
    <row r="266" spans="2:11" ht="15.75" customHeight="1" x14ac:dyDescent="0.2">
      <c r="B266" s="1"/>
      <c r="C266" s="2"/>
      <c r="D266" s="2"/>
      <c r="E266" s="2"/>
      <c r="F266" s="2"/>
      <c r="G266" s="2"/>
      <c r="H266" s="2"/>
      <c r="I266" s="2"/>
      <c r="J266" s="2"/>
      <c r="K266" s="2"/>
    </row>
    <row r="267" spans="2:11" ht="15.75" customHeight="1" x14ac:dyDescent="0.2">
      <c r="B267" s="1"/>
      <c r="C267" s="2"/>
      <c r="D267" s="2"/>
      <c r="E267" s="2"/>
      <c r="F267" s="2"/>
      <c r="G267" s="2"/>
      <c r="H267" s="2"/>
      <c r="I267" s="2"/>
      <c r="J267" s="2"/>
      <c r="K267" s="2"/>
    </row>
    <row r="268" spans="2:11" ht="15.75" customHeight="1" x14ac:dyDescent="0.2">
      <c r="B268" s="1"/>
      <c r="C268" s="2"/>
      <c r="D268" s="2"/>
      <c r="E268" s="2"/>
      <c r="F268" s="2"/>
      <c r="G268" s="2"/>
      <c r="H268" s="2"/>
      <c r="I268" s="2"/>
      <c r="J268" s="2"/>
      <c r="K268" s="2"/>
    </row>
    <row r="269" spans="2:11" ht="15.75" customHeight="1" x14ac:dyDescent="0.2">
      <c r="B269" s="1"/>
      <c r="C269" s="2"/>
      <c r="D269" s="2"/>
      <c r="E269" s="2"/>
      <c r="F269" s="2"/>
      <c r="G269" s="2"/>
      <c r="H269" s="2"/>
      <c r="I269" s="2"/>
      <c r="J269" s="2"/>
      <c r="K269" s="2"/>
    </row>
    <row r="270" spans="2:11" ht="15.75" customHeight="1" x14ac:dyDescent="0.2">
      <c r="B270" s="1"/>
      <c r="C270" s="2"/>
      <c r="D270" s="2"/>
      <c r="E270" s="2"/>
      <c r="F270" s="2"/>
      <c r="G270" s="2"/>
      <c r="H270" s="2"/>
      <c r="I270" s="2"/>
      <c r="J270" s="2"/>
      <c r="K270" s="2"/>
    </row>
    <row r="271" spans="2:11" ht="15.75" customHeight="1" x14ac:dyDescent="0.2">
      <c r="B271" s="1"/>
      <c r="C271" s="2"/>
      <c r="D271" s="2"/>
      <c r="E271" s="2"/>
      <c r="F271" s="2"/>
      <c r="G271" s="2"/>
      <c r="H271" s="2"/>
      <c r="I271" s="2"/>
      <c r="J271" s="2"/>
      <c r="K271" s="2"/>
    </row>
    <row r="272" spans="2:11" ht="15.75" customHeight="1" x14ac:dyDescent="0.2">
      <c r="B272" s="1"/>
      <c r="C272" s="2"/>
      <c r="D272" s="2"/>
      <c r="E272" s="2"/>
      <c r="F272" s="2"/>
      <c r="G272" s="2"/>
      <c r="H272" s="2"/>
      <c r="I272" s="2"/>
      <c r="J272" s="2"/>
      <c r="K272" s="2"/>
    </row>
    <row r="273" spans="2:11" ht="15.75" customHeight="1" x14ac:dyDescent="0.2">
      <c r="B273" s="1"/>
      <c r="C273" s="2"/>
      <c r="D273" s="2"/>
      <c r="E273" s="2"/>
      <c r="F273" s="2"/>
      <c r="G273" s="2"/>
      <c r="H273" s="2"/>
      <c r="I273" s="2"/>
      <c r="J273" s="2"/>
      <c r="K273" s="2"/>
    </row>
    <row r="274" spans="2:11" ht="15.75" customHeight="1" x14ac:dyDescent="0.2">
      <c r="B274" s="1"/>
      <c r="C274" s="2"/>
      <c r="D274" s="2"/>
      <c r="E274" s="2"/>
      <c r="F274" s="2"/>
      <c r="G274" s="2"/>
      <c r="H274" s="2"/>
      <c r="I274" s="2"/>
      <c r="J274" s="2"/>
      <c r="K274" s="2"/>
    </row>
    <row r="275" spans="2:11" ht="15.75" customHeight="1" x14ac:dyDescent="0.2">
      <c r="B275" s="1"/>
      <c r="C275" s="2"/>
      <c r="D275" s="2"/>
      <c r="E275" s="2"/>
      <c r="F275" s="2"/>
      <c r="G275" s="2"/>
      <c r="H275" s="2"/>
      <c r="I275" s="2"/>
      <c r="J275" s="2"/>
      <c r="K275" s="2"/>
    </row>
    <row r="276" spans="2:11" ht="15.75" customHeight="1" x14ac:dyDescent="0.2">
      <c r="B276" s="1"/>
      <c r="C276" s="2"/>
      <c r="D276" s="2"/>
      <c r="E276" s="2"/>
      <c r="F276" s="2"/>
      <c r="G276" s="2"/>
      <c r="H276" s="2"/>
      <c r="I276" s="2"/>
      <c r="J276" s="2"/>
      <c r="K276" s="2"/>
    </row>
    <row r="277" spans="2:11" ht="15.75" customHeight="1" x14ac:dyDescent="0.2">
      <c r="B277" s="1"/>
      <c r="C277" s="2"/>
      <c r="D277" s="2"/>
      <c r="E277" s="2"/>
      <c r="F277" s="2"/>
      <c r="G277" s="2"/>
      <c r="H277" s="2"/>
      <c r="I277" s="2"/>
      <c r="J277" s="2"/>
      <c r="K277" s="2"/>
    </row>
    <row r="278" spans="2:11" ht="15.75" customHeight="1" x14ac:dyDescent="0.2">
      <c r="B278" s="1"/>
      <c r="C278" s="2"/>
      <c r="D278" s="2"/>
      <c r="E278" s="2"/>
      <c r="F278" s="2"/>
      <c r="G278" s="2"/>
      <c r="H278" s="2"/>
      <c r="I278" s="2"/>
      <c r="J278" s="2"/>
      <c r="K278" s="2"/>
    </row>
    <row r="279" spans="2:11" ht="15.75" customHeight="1" x14ac:dyDescent="0.2">
      <c r="B279" s="1"/>
      <c r="C279" s="2"/>
      <c r="D279" s="2"/>
      <c r="E279" s="2"/>
      <c r="F279" s="2"/>
      <c r="G279" s="2"/>
      <c r="H279" s="2"/>
      <c r="I279" s="2"/>
      <c r="J279" s="2"/>
      <c r="K279" s="2"/>
    </row>
    <row r="280" spans="2:11" ht="15.75" customHeight="1" x14ac:dyDescent="0.2">
      <c r="B280" s="1"/>
      <c r="C280" s="2"/>
      <c r="D280" s="2"/>
      <c r="E280" s="2"/>
      <c r="F280" s="2"/>
      <c r="G280" s="2"/>
      <c r="H280" s="2"/>
      <c r="I280" s="2"/>
      <c r="J280" s="2"/>
      <c r="K280" s="2"/>
    </row>
    <row r="281" spans="2:11" ht="15.75" customHeight="1" x14ac:dyDescent="0.2">
      <c r="B281" s="1"/>
      <c r="C281" s="2"/>
      <c r="D281" s="2"/>
      <c r="E281" s="2"/>
      <c r="F281" s="2"/>
      <c r="G281" s="2"/>
      <c r="H281" s="2"/>
      <c r="I281" s="2"/>
      <c r="J281" s="2"/>
      <c r="K281" s="2"/>
    </row>
    <row r="282" spans="2:11" ht="15.75" customHeight="1" x14ac:dyDescent="0.2">
      <c r="B282" s="1"/>
      <c r="C282" s="2"/>
      <c r="D282" s="2"/>
      <c r="E282" s="2"/>
      <c r="F282" s="2"/>
      <c r="G282" s="2"/>
      <c r="H282" s="2"/>
      <c r="I282" s="2"/>
      <c r="J282" s="2"/>
      <c r="K282" s="2"/>
    </row>
    <row r="283" spans="2:11" ht="15.75" customHeight="1" x14ac:dyDescent="0.2">
      <c r="B283" s="1"/>
      <c r="C283" s="2"/>
      <c r="D283" s="2"/>
      <c r="E283" s="2"/>
      <c r="F283" s="2"/>
      <c r="G283" s="2"/>
      <c r="H283" s="2"/>
      <c r="I283" s="2"/>
      <c r="J283" s="2"/>
      <c r="K283" s="2"/>
    </row>
    <row r="284" spans="2:11" ht="15.75" customHeight="1" x14ac:dyDescent="0.2">
      <c r="B284" s="1"/>
      <c r="C284" s="2"/>
      <c r="D284" s="2"/>
      <c r="E284" s="2"/>
      <c r="F284" s="2"/>
      <c r="G284" s="2"/>
      <c r="H284" s="2"/>
      <c r="I284" s="2"/>
      <c r="J284" s="2"/>
      <c r="K284" s="2"/>
    </row>
    <row r="285" spans="2:11" ht="15.75" customHeight="1" x14ac:dyDescent="0.2">
      <c r="B285" s="1"/>
      <c r="C285" s="2"/>
      <c r="D285" s="2"/>
      <c r="E285" s="2"/>
      <c r="F285" s="2"/>
      <c r="G285" s="2"/>
      <c r="H285" s="2"/>
      <c r="I285" s="2"/>
      <c r="J285" s="2"/>
      <c r="K285" s="2"/>
    </row>
    <row r="286" spans="2:11" ht="15.75" customHeight="1" x14ac:dyDescent="0.2">
      <c r="B286" s="1"/>
      <c r="C286" s="2"/>
      <c r="D286" s="2"/>
      <c r="E286" s="2"/>
      <c r="F286" s="2"/>
      <c r="G286" s="2"/>
      <c r="H286" s="2"/>
      <c r="I286" s="2"/>
      <c r="J286" s="2"/>
      <c r="K286" s="2"/>
    </row>
    <row r="287" spans="2:11" ht="15.75" customHeight="1" x14ac:dyDescent="0.2">
      <c r="B287" s="1"/>
      <c r="C287" s="2"/>
      <c r="D287" s="2"/>
      <c r="E287" s="2"/>
      <c r="F287" s="2"/>
      <c r="G287" s="2"/>
      <c r="H287" s="2"/>
      <c r="I287" s="2"/>
      <c r="J287" s="2"/>
      <c r="K287" s="2"/>
    </row>
    <row r="288" spans="2:11" ht="15.75" customHeight="1" x14ac:dyDescent="0.2">
      <c r="B288" s="1"/>
      <c r="C288" s="2"/>
      <c r="D288" s="2"/>
      <c r="E288" s="2"/>
      <c r="F288" s="2"/>
      <c r="G288" s="2"/>
      <c r="H288" s="2"/>
      <c r="I288" s="2"/>
      <c r="J288" s="2"/>
      <c r="K288" s="2"/>
    </row>
    <row r="289" spans="2:11" ht="15.75" customHeight="1" x14ac:dyDescent="0.2">
      <c r="B289" s="1"/>
      <c r="C289" s="2"/>
      <c r="D289" s="2"/>
      <c r="E289" s="2"/>
      <c r="F289" s="2"/>
      <c r="G289" s="2"/>
      <c r="H289" s="2"/>
      <c r="I289" s="2"/>
      <c r="J289" s="2"/>
      <c r="K289" s="2"/>
    </row>
    <row r="290" spans="2:11" ht="15.75" customHeight="1" x14ac:dyDescent="0.2">
      <c r="B290" s="1"/>
      <c r="C290" s="2"/>
      <c r="D290" s="2"/>
      <c r="E290" s="2"/>
      <c r="F290" s="2"/>
      <c r="G290" s="2"/>
      <c r="H290" s="2"/>
      <c r="I290" s="2"/>
      <c r="J290" s="2"/>
      <c r="K290" s="2"/>
    </row>
    <row r="291" spans="2:11" ht="15.75" customHeight="1" x14ac:dyDescent="0.2">
      <c r="B291" s="1"/>
      <c r="C291" s="2"/>
      <c r="D291" s="2"/>
      <c r="E291" s="2"/>
      <c r="F291" s="2"/>
      <c r="G291" s="2"/>
      <c r="H291" s="2"/>
      <c r="I291" s="2"/>
      <c r="J291" s="2"/>
      <c r="K291" s="2"/>
    </row>
    <row r="292" spans="2:11" ht="15.75" customHeight="1" x14ac:dyDescent="0.2">
      <c r="B292" s="1"/>
      <c r="C292" s="2"/>
      <c r="D292" s="2"/>
      <c r="E292" s="2"/>
      <c r="F292" s="2"/>
      <c r="G292" s="2"/>
      <c r="H292" s="2"/>
      <c r="I292" s="2"/>
      <c r="J292" s="2"/>
      <c r="K292" s="2"/>
    </row>
    <row r="293" spans="2:11" ht="15.75" customHeight="1" x14ac:dyDescent="0.2">
      <c r="B293" s="1"/>
      <c r="C293" s="2"/>
      <c r="D293" s="2"/>
      <c r="E293" s="2"/>
      <c r="F293" s="2"/>
      <c r="G293" s="2"/>
      <c r="H293" s="2"/>
      <c r="I293" s="2"/>
      <c r="J293" s="2"/>
      <c r="K293" s="2"/>
    </row>
    <row r="294" spans="2:11" ht="15.75" customHeight="1" x14ac:dyDescent="0.2">
      <c r="B294" s="1"/>
      <c r="C294" s="2"/>
      <c r="D294" s="2"/>
      <c r="E294" s="2"/>
      <c r="F294" s="2"/>
      <c r="G294" s="2"/>
      <c r="H294" s="2"/>
      <c r="I294" s="2"/>
      <c r="J294" s="2"/>
      <c r="K294" s="2"/>
    </row>
    <row r="295" spans="2:11" ht="15.75" customHeight="1" x14ac:dyDescent="0.2">
      <c r="B295" s="1"/>
      <c r="C295" s="2"/>
      <c r="D295" s="2"/>
      <c r="E295" s="2"/>
      <c r="F295" s="2"/>
      <c r="G295" s="2"/>
      <c r="H295" s="2"/>
      <c r="I295" s="2"/>
      <c r="J295" s="2"/>
      <c r="K295" s="2"/>
    </row>
    <row r="296" spans="2:11" ht="15.75" customHeight="1" x14ac:dyDescent="0.2">
      <c r="B296" s="1"/>
      <c r="C296" s="2"/>
      <c r="D296" s="2"/>
      <c r="E296" s="2"/>
      <c r="F296" s="2"/>
      <c r="G296" s="2"/>
      <c r="H296" s="2"/>
      <c r="I296" s="2"/>
      <c r="J296" s="2"/>
      <c r="K296" s="2"/>
    </row>
    <row r="297" spans="2:11" ht="15.75" customHeight="1" x14ac:dyDescent="0.2">
      <c r="B297" s="1"/>
      <c r="C297" s="2"/>
      <c r="D297" s="2"/>
      <c r="E297" s="2"/>
      <c r="F297" s="2"/>
      <c r="G297" s="2"/>
      <c r="H297" s="2"/>
      <c r="I297" s="2"/>
      <c r="J297" s="2"/>
      <c r="K297" s="2"/>
    </row>
    <row r="298" spans="2:11" ht="15.75" customHeight="1" x14ac:dyDescent="0.2">
      <c r="B298" s="1"/>
      <c r="C298" s="2"/>
      <c r="D298" s="2"/>
      <c r="E298" s="2"/>
      <c r="F298" s="2"/>
      <c r="G298" s="2"/>
      <c r="H298" s="2"/>
      <c r="I298" s="2"/>
      <c r="J298" s="2"/>
      <c r="K298" s="2"/>
    </row>
    <row r="299" spans="2:11" ht="15.75" customHeight="1" x14ac:dyDescent="0.2">
      <c r="B299" s="1"/>
      <c r="C299" s="2"/>
      <c r="D299" s="2"/>
      <c r="E299" s="2"/>
      <c r="F299" s="2"/>
      <c r="G299" s="2"/>
      <c r="H299" s="2"/>
      <c r="I299" s="2"/>
      <c r="J299" s="2"/>
      <c r="K299" s="2"/>
    </row>
    <row r="300" spans="2:11" ht="15.75" customHeight="1" x14ac:dyDescent="0.2">
      <c r="B300" s="1"/>
      <c r="C300" s="2"/>
      <c r="D300" s="2"/>
      <c r="E300" s="2"/>
      <c r="F300" s="2"/>
      <c r="G300" s="2"/>
      <c r="H300" s="2"/>
      <c r="I300" s="2"/>
      <c r="J300" s="2"/>
      <c r="K300" s="2"/>
    </row>
    <row r="301" spans="2:11" ht="15.75" customHeight="1" x14ac:dyDescent="0.2">
      <c r="B301" s="1"/>
      <c r="C301" s="2"/>
      <c r="D301" s="2"/>
      <c r="E301" s="2"/>
      <c r="F301" s="2"/>
      <c r="G301" s="2"/>
      <c r="H301" s="2"/>
      <c r="I301" s="2"/>
      <c r="J301" s="2"/>
      <c r="K301" s="2"/>
    </row>
    <row r="302" spans="2:11" ht="15.75" customHeight="1" x14ac:dyDescent="0.2">
      <c r="B302" s="1"/>
      <c r="C302" s="2"/>
      <c r="D302" s="2"/>
      <c r="E302" s="2"/>
      <c r="F302" s="2"/>
      <c r="G302" s="2"/>
      <c r="H302" s="2"/>
      <c r="I302" s="2"/>
      <c r="J302" s="2"/>
      <c r="K302" s="2"/>
    </row>
    <row r="303" spans="2:11" ht="15.75" customHeight="1" x14ac:dyDescent="0.2">
      <c r="B303" s="1"/>
      <c r="C303" s="2"/>
      <c r="D303" s="2"/>
      <c r="E303" s="2"/>
      <c r="F303" s="2"/>
      <c r="G303" s="2"/>
      <c r="H303" s="2"/>
      <c r="I303" s="2"/>
      <c r="J303" s="2"/>
      <c r="K303" s="2"/>
    </row>
    <row r="304" spans="2:11" ht="15.75" customHeight="1" x14ac:dyDescent="0.2">
      <c r="B304" s="1"/>
      <c r="C304" s="2"/>
      <c r="D304" s="2"/>
      <c r="E304" s="2"/>
      <c r="F304" s="2"/>
      <c r="G304" s="2"/>
      <c r="H304" s="2"/>
      <c r="I304" s="2"/>
      <c r="J304" s="2"/>
      <c r="K304" s="2"/>
    </row>
    <row r="305" spans="2:11" ht="15.75" customHeight="1" x14ac:dyDescent="0.2">
      <c r="B305" s="1"/>
      <c r="C305" s="2"/>
      <c r="D305" s="2"/>
      <c r="E305" s="2"/>
      <c r="F305" s="2"/>
      <c r="G305" s="2"/>
      <c r="H305" s="2"/>
      <c r="I305" s="2"/>
      <c r="J305" s="2"/>
      <c r="K305" s="2"/>
    </row>
    <row r="306" spans="2:11" ht="15.75" customHeight="1" x14ac:dyDescent="0.2">
      <c r="B306" s="1"/>
      <c r="C306" s="2"/>
      <c r="D306" s="2"/>
      <c r="E306" s="2"/>
      <c r="F306" s="2"/>
      <c r="G306" s="2"/>
      <c r="H306" s="2"/>
      <c r="I306" s="2"/>
      <c r="J306" s="2"/>
      <c r="K306" s="2"/>
    </row>
    <row r="307" spans="2:11" ht="15.75" customHeight="1" x14ac:dyDescent="0.2">
      <c r="B307" s="1"/>
      <c r="C307" s="2"/>
      <c r="D307" s="2"/>
      <c r="E307" s="2"/>
      <c r="F307" s="2"/>
      <c r="G307" s="2"/>
      <c r="H307" s="2"/>
      <c r="I307" s="2"/>
      <c r="J307" s="2"/>
      <c r="K307" s="2"/>
    </row>
    <row r="308" spans="2:11" ht="15.75" customHeight="1" x14ac:dyDescent="0.2">
      <c r="B308" s="1"/>
      <c r="C308" s="2"/>
      <c r="D308" s="2"/>
      <c r="E308" s="2"/>
      <c r="F308" s="2"/>
      <c r="G308" s="2"/>
      <c r="H308" s="2"/>
      <c r="I308" s="2"/>
      <c r="J308" s="2"/>
      <c r="K308" s="2"/>
    </row>
    <row r="309" spans="2:11" ht="15.75" customHeight="1" x14ac:dyDescent="0.2">
      <c r="B309" s="1"/>
      <c r="C309" s="2"/>
      <c r="D309" s="2"/>
      <c r="E309" s="2"/>
      <c r="F309" s="2"/>
      <c r="G309" s="2"/>
      <c r="H309" s="2"/>
      <c r="I309" s="2"/>
      <c r="J309" s="2"/>
      <c r="K309" s="2"/>
    </row>
    <row r="310" spans="2:11" ht="15.75" customHeight="1" x14ac:dyDescent="0.2">
      <c r="B310" s="1"/>
      <c r="C310" s="2"/>
      <c r="D310" s="2"/>
      <c r="E310" s="2"/>
      <c r="F310" s="2"/>
      <c r="G310" s="2"/>
      <c r="H310" s="2"/>
      <c r="I310" s="2"/>
      <c r="J310" s="2"/>
      <c r="K310" s="2"/>
    </row>
    <row r="311" spans="2:11" ht="15.75" customHeight="1" x14ac:dyDescent="0.2">
      <c r="B311" s="1"/>
      <c r="C311" s="2"/>
      <c r="D311" s="2"/>
      <c r="E311" s="2"/>
      <c r="F311" s="2"/>
      <c r="G311" s="2"/>
      <c r="H311" s="2"/>
      <c r="I311" s="2"/>
      <c r="J311" s="2"/>
      <c r="K311" s="2"/>
    </row>
    <row r="312" spans="2:11" ht="15.75" customHeight="1" x14ac:dyDescent="0.2">
      <c r="B312" s="1"/>
      <c r="C312" s="2"/>
      <c r="D312" s="2"/>
      <c r="E312" s="2"/>
      <c r="F312" s="2"/>
      <c r="G312" s="2"/>
      <c r="H312" s="2"/>
      <c r="I312" s="2"/>
      <c r="J312" s="2"/>
      <c r="K312" s="2"/>
    </row>
    <row r="313" spans="2:11" ht="15.75" customHeight="1" x14ac:dyDescent="0.2">
      <c r="B313" s="1"/>
      <c r="C313" s="2"/>
      <c r="D313" s="2"/>
      <c r="E313" s="2"/>
      <c r="F313" s="2"/>
      <c r="G313" s="2"/>
      <c r="H313" s="2"/>
      <c r="I313" s="2"/>
      <c r="J313" s="2"/>
      <c r="K313" s="2"/>
    </row>
    <row r="314" spans="2:11" ht="15.75" customHeight="1" x14ac:dyDescent="0.2">
      <c r="B314" s="1"/>
      <c r="C314" s="2"/>
      <c r="D314" s="2"/>
      <c r="E314" s="2"/>
      <c r="F314" s="2"/>
      <c r="G314" s="2"/>
      <c r="H314" s="2"/>
      <c r="I314" s="2"/>
      <c r="J314" s="2"/>
      <c r="K314" s="2"/>
    </row>
    <row r="315" spans="2:11" ht="15.75" customHeight="1" x14ac:dyDescent="0.2">
      <c r="B315" s="1"/>
      <c r="C315" s="2"/>
      <c r="D315" s="2"/>
      <c r="E315" s="2"/>
      <c r="F315" s="2"/>
      <c r="G315" s="2"/>
      <c r="H315" s="2"/>
      <c r="I315" s="2"/>
      <c r="J315" s="2"/>
      <c r="K315" s="2"/>
    </row>
    <row r="316" spans="2:11" ht="15.75" customHeight="1" x14ac:dyDescent="0.2">
      <c r="B316" s="1"/>
      <c r="C316" s="2"/>
      <c r="D316" s="2"/>
      <c r="E316" s="2"/>
      <c r="F316" s="2"/>
      <c r="G316" s="2"/>
      <c r="H316" s="2"/>
      <c r="I316" s="2"/>
      <c r="J316" s="2"/>
      <c r="K316" s="2"/>
    </row>
    <row r="317" spans="2:11" ht="15.75" customHeight="1" x14ac:dyDescent="0.2">
      <c r="B317" s="1"/>
      <c r="C317" s="2"/>
      <c r="D317" s="2"/>
      <c r="E317" s="2"/>
      <c r="F317" s="2"/>
      <c r="G317" s="2"/>
      <c r="H317" s="2"/>
      <c r="I317" s="2"/>
      <c r="J317" s="2"/>
      <c r="K317" s="2"/>
    </row>
    <row r="318" spans="2:11" ht="15.75" customHeight="1" x14ac:dyDescent="0.2">
      <c r="B318" s="1"/>
      <c r="C318" s="2"/>
      <c r="D318" s="2"/>
      <c r="E318" s="2"/>
      <c r="F318" s="2"/>
      <c r="G318" s="2"/>
      <c r="H318" s="2"/>
      <c r="I318" s="2"/>
      <c r="J318" s="2"/>
      <c r="K318" s="2"/>
    </row>
    <row r="319" spans="2:11" ht="15.75" customHeight="1" x14ac:dyDescent="0.2">
      <c r="B319" s="1"/>
      <c r="C319" s="2"/>
      <c r="D319" s="2"/>
      <c r="E319" s="2"/>
      <c r="F319" s="2"/>
      <c r="G319" s="2"/>
      <c r="H319" s="2"/>
      <c r="I319" s="2"/>
      <c r="J319" s="2"/>
      <c r="K319" s="2"/>
    </row>
    <row r="320" spans="2:11" ht="15.75" customHeight="1" x14ac:dyDescent="0.2">
      <c r="B320" s="1"/>
      <c r="C320" s="2"/>
      <c r="D320" s="2"/>
      <c r="E320" s="2"/>
      <c r="F320" s="2"/>
      <c r="G320" s="2"/>
      <c r="H320" s="2"/>
      <c r="I320" s="2"/>
      <c r="J320" s="2"/>
      <c r="K320" s="2"/>
    </row>
    <row r="321" spans="2:11" ht="15.75" customHeight="1" x14ac:dyDescent="0.2">
      <c r="B321" s="1"/>
      <c r="C321" s="2"/>
      <c r="D321" s="2"/>
      <c r="E321" s="2"/>
      <c r="F321" s="2"/>
      <c r="G321" s="2"/>
      <c r="H321" s="2"/>
      <c r="I321" s="2"/>
      <c r="J321" s="2"/>
      <c r="K321" s="2"/>
    </row>
    <row r="322" spans="2:11" ht="15.75" customHeight="1" x14ac:dyDescent="0.2">
      <c r="B322" s="1"/>
      <c r="C322" s="2"/>
      <c r="D322" s="2"/>
      <c r="E322" s="2"/>
      <c r="F322" s="2"/>
      <c r="G322" s="2"/>
      <c r="H322" s="2"/>
      <c r="I322" s="2"/>
      <c r="J322" s="2"/>
      <c r="K322" s="2"/>
    </row>
    <row r="323" spans="2:11" ht="15.75" customHeight="1" x14ac:dyDescent="0.2">
      <c r="B323" s="1"/>
      <c r="C323" s="2"/>
      <c r="D323" s="2"/>
      <c r="E323" s="2"/>
      <c r="F323" s="2"/>
      <c r="G323" s="2"/>
      <c r="H323" s="2"/>
      <c r="I323" s="2"/>
      <c r="J323" s="2"/>
      <c r="K323" s="2"/>
    </row>
    <row r="324" spans="2:11" ht="15.75" customHeight="1" x14ac:dyDescent="0.2">
      <c r="B324" s="1"/>
      <c r="C324" s="2"/>
      <c r="D324" s="2"/>
      <c r="E324" s="2"/>
      <c r="F324" s="2"/>
      <c r="G324" s="2"/>
      <c r="H324" s="2"/>
      <c r="I324" s="2"/>
      <c r="J324" s="2"/>
      <c r="K324" s="2"/>
    </row>
    <row r="325" spans="2:11" ht="15.75" customHeight="1" x14ac:dyDescent="0.2">
      <c r="B325" s="1"/>
      <c r="C325" s="2"/>
      <c r="D325" s="2"/>
      <c r="E325" s="2"/>
      <c r="F325" s="2"/>
      <c r="G325" s="2"/>
      <c r="H325" s="2"/>
      <c r="I325" s="2"/>
      <c r="J325" s="2"/>
      <c r="K325" s="2"/>
    </row>
    <row r="326" spans="2:11" ht="15.75" customHeight="1" x14ac:dyDescent="0.2">
      <c r="B326" s="1"/>
      <c r="C326" s="2"/>
      <c r="D326" s="2"/>
      <c r="E326" s="2"/>
      <c r="F326" s="2"/>
      <c r="G326" s="2"/>
      <c r="H326" s="2"/>
      <c r="I326" s="2"/>
      <c r="J326" s="2"/>
      <c r="K326" s="2"/>
    </row>
    <row r="327" spans="2:11" ht="15.75" customHeight="1" x14ac:dyDescent="0.2">
      <c r="B327" s="1"/>
      <c r="C327" s="2"/>
      <c r="D327" s="2"/>
      <c r="E327" s="2"/>
      <c r="F327" s="2"/>
      <c r="G327" s="2"/>
      <c r="H327" s="2"/>
      <c r="I327" s="2"/>
      <c r="J327" s="2"/>
      <c r="K327" s="2"/>
    </row>
    <row r="328" spans="2:11" ht="15.75" customHeight="1" x14ac:dyDescent="0.2">
      <c r="B328" s="1"/>
      <c r="C328" s="2"/>
      <c r="D328" s="2"/>
      <c r="E328" s="2"/>
      <c r="F328" s="2"/>
      <c r="G328" s="2"/>
      <c r="H328" s="2"/>
      <c r="I328" s="2"/>
      <c r="J328" s="2"/>
      <c r="K328" s="2"/>
    </row>
    <row r="329" spans="2:11" ht="15.75" customHeight="1" x14ac:dyDescent="0.2">
      <c r="B329" s="1"/>
      <c r="C329" s="2"/>
      <c r="D329" s="2"/>
      <c r="E329" s="2"/>
      <c r="F329" s="2"/>
      <c r="G329" s="2"/>
      <c r="H329" s="2"/>
      <c r="I329" s="2"/>
      <c r="J329" s="2"/>
      <c r="K329" s="2"/>
    </row>
    <row r="330" spans="2:11" ht="15.75" customHeight="1" x14ac:dyDescent="0.2">
      <c r="B330" s="1"/>
      <c r="C330" s="2"/>
      <c r="D330" s="2"/>
      <c r="E330" s="2"/>
      <c r="F330" s="2"/>
      <c r="G330" s="2"/>
      <c r="H330" s="2"/>
      <c r="I330" s="2"/>
      <c r="J330" s="2"/>
      <c r="K330" s="2"/>
    </row>
    <row r="331" spans="2:11" ht="15.75" customHeight="1" x14ac:dyDescent="0.2">
      <c r="B331" s="1"/>
      <c r="C331" s="2"/>
      <c r="D331" s="2"/>
      <c r="E331" s="2"/>
      <c r="F331" s="2"/>
      <c r="G331" s="2"/>
      <c r="H331" s="2"/>
      <c r="I331" s="2"/>
      <c r="J331" s="2"/>
      <c r="K331" s="2"/>
    </row>
    <row r="332" spans="2:11" ht="15.75" customHeight="1" x14ac:dyDescent="0.2">
      <c r="B332" s="1"/>
      <c r="C332" s="2"/>
      <c r="D332" s="2"/>
      <c r="E332" s="2"/>
      <c r="F332" s="2"/>
      <c r="G332" s="2"/>
      <c r="H332" s="2"/>
      <c r="I332" s="2"/>
      <c r="J332" s="2"/>
      <c r="K332" s="2"/>
    </row>
    <row r="333" spans="2:11" ht="15.75" customHeight="1" x14ac:dyDescent="0.2">
      <c r="B333" s="1"/>
      <c r="C333" s="2"/>
      <c r="D333" s="2"/>
      <c r="E333" s="2"/>
      <c r="F333" s="2"/>
      <c r="G333" s="2"/>
      <c r="H333" s="2"/>
      <c r="I333" s="2"/>
      <c r="J333" s="2"/>
      <c r="K333" s="2"/>
    </row>
    <row r="334" spans="2:11" ht="15.75" customHeight="1" x14ac:dyDescent="0.2">
      <c r="B334" s="1"/>
      <c r="C334" s="2"/>
      <c r="D334" s="2"/>
      <c r="E334" s="2"/>
      <c r="F334" s="2"/>
      <c r="G334" s="2"/>
      <c r="H334" s="2"/>
      <c r="I334" s="2"/>
      <c r="J334" s="2"/>
      <c r="K334" s="2"/>
    </row>
    <row r="335" spans="2:11" ht="15.75" customHeight="1" x14ac:dyDescent="0.2">
      <c r="B335" s="1"/>
      <c r="C335" s="2"/>
      <c r="D335" s="2"/>
      <c r="E335" s="2"/>
      <c r="F335" s="2"/>
      <c r="G335" s="2"/>
      <c r="H335" s="2"/>
      <c r="I335" s="2"/>
      <c r="J335" s="2"/>
      <c r="K335" s="2"/>
    </row>
    <row r="336" spans="2:11" ht="15.75" customHeight="1" x14ac:dyDescent="0.2">
      <c r="B336" s="1"/>
      <c r="C336" s="2"/>
      <c r="D336" s="2"/>
      <c r="E336" s="2"/>
      <c r="F336" s="2"/>
      <c r="G336" s="2"/>
      <c r="H336" s="2"/>
      <c r="I336" s="2"/>
      <c r="J336" s="2"/>
      <c r="K336" s="2"/>
    </row>
    <row r="337" spans="2:11" ht="15.75" customHeight="1" x14ac:dyDescent="0.2">
      <c r="B337" s="1"/>
      <c r="C337" s="2"/>
      <c r="D337" s="2"/>
      <c r="E337" s="2"/>
      <c r="F337" s="2"/>
      <c r="G337" s="2"/>
      <c r="H337" s="2"/>
      <c r="I337" s="2"/>
      <c r="J337" s="2"/>
      <c r="K337" s="2"/>
    </row>
    <row r="338" spans="2:11" ht="15.75" customHeight="1" x14ac:dyDescent="0.2">
      <c r="B338" s="1"/>
      <c r="C338" s="2"/>
      <c r="D338" s="2"/>
      <c r="E338" s="2"/>
      <c r="F338" s="2"/>
      <c r="G338" s="2"/>
      <c r="H338" s="2"/>
      <c r="I338" s="2"/>
      <c r="J338" s="2"/>
      <c r="K338" s="2"/>
    </row>
    <row r="339" spans="2:11" ht="15.75" customHeight="1" x14ac:dyDescent="0.2">
      <c r="B339" s="1"/>
      <c r="C339" s="2"/>
      <c r="D339" s="2"/>
      <c r="E339" s="2"/>
      <c r="F339" s="2"/>
      <c r="G339" s="2"/>
      <c r="H339" s="2"/>
      <c r="I339" s="2"/>
      <c r="J339" s="2"/>
      <c r="K339" s="2"/>
    </row>
    <row r="340" spans="2:11" ht="15.75" customHeight="1" x14ac:dyDescent="0.2">
      <c r="B340" s="1"/>
      <c r="C340" s="2"/>
      <c r="D340" s="2"/>
      <c r="E340" s="2"/>
      <c r="F340" s="2"/>
      <c r="G340" s="2"/>
      <c r="H340" s="2"/>
      <c r="I340" s="2"/>
      <c r="J340" s="2"/>
      <c r="K340" s="2"/>
    </row>
    <row r="341" spans="2:11" ht="15.75" customHeight="1" x14ac:dyDescent="0.2">
      <c r="B341" s="1"/>
      <c r="C341" s="2"/>
      <c r="D341" s="2"/>
      <c r="E341" s="2"/>
      <c r="F341" s="2"/>
      <c r="G341" s="2"/>
      <c r="H341" s="2"/>
      <c r="I341" s="2"/>
      <c r="J341" s="2"/>
      <c r="K341" s="2"/>
    </row>
    <row r="342" spans="2:11" ht="15.75" customHeight="1" x14ac:dyDescent="0.2">
      <c r="B342" s="1"/>
      <c r="C342" s="2"/>
      <c r="D342" s="2"/>
      <c r="E342" s="2"/>
      <c r="F342" s="2"/>
      <c r="G342" s="2"/>
      <c r="H342" s="2"/>
      <c r="I342" s="2"/>
      <c r="J342" s="2"/>
      <c r="K342" s="2"/>
    </row>
    <row r="343" spans="2:11" ht="15.75" customHeight="1" x14ac:dyDescent="0.2">
      <c r="B343" s="1"/>
      <c r="C343" s="2"/>
      <c r="D343" s="2"/>
      <c r="E343" s="2"/>
      <c r="F343" s="2"/>
      <c r="G343" s="2"/>
      <c r="H343" s="2"/>
      <c r="I343" s="2"/>
      <c r="J343" s="2"/>
      <c r="K343" s="2"/>
    </row>
    <row r="344" spans="2:11" ht="15.75" customHeight="1" x14ac:dyDescent="0.2">
      <c r="B344" s="1"/>
      <c r="C344" s="2"/>
      <c r="D344" s="2"/>
      <c r="E344" s="2"/>
      <c r="F344" s="2"/>
      <c r="G344" s="2"/>
      <c r="H344" s="2"/>
      <c r="I344" s="2"/>
      <c r="J344" s="2"/>
      <c r="K344" s="2"/>
    </row>
    <row r="345" spans="2:11" ht="15.75" customHeight="1" x14ac:dyDescent="0.2">
      <c r="B345" s="1"/>
      <c r="C345" s="2"/>
      <c r="D345" s="2"/>
      <c r="E345" s="2"/>
      <c r="F345" s="2"/>
      <c r="G345" s="2"/>
      <c r="H345" s="2"/>
      <c r="I345" s="2"/>
      <c r="J345" s="2"/>
      <c r="K345" s="2"/>
    </row>
    <row r="346" spans="2:11" ht="15.75" customHeight="1" x14ac:dyDescent="0.2">
      <c r="B346" s="1"/>
      <c r="C346" s="2"/>
      <c r="D346" s="2"/>
      <c r="E346" s="2"/>
      <c r="F346" s="2"/>
      <c r="G346" s="2"/>
      <c r="H346" s="2"/>
      <c r="I346" s="2"/>
      <c r="J346" s="2"/>
      <c r="K346" s="2"/>
    </row>
    <row r="347" spans="2:11" ht="15.75" customHeight="1" x14ac:dyDescent="0.2">
      <c r="B347" s="1"/>
      <c r="C347" s="2"/>
      <c r="D347" s="2"/>
      <c r="E347" s="2"/>
      <c r="F347" s="2"/>
      <c r="G347" s="2"/>
      <c r="H347" s="2"/>
      <c r="I347" s="2"/>
      <c r="J347" s="2"/>
      <c r="K347" s="2"/>
    </row>
    <row r="348" spans="2:11" ht="15.75" customHeight="1" x14ac:dyDescent="0.2">
      <c r="B348" s="1"/>
      <c r="C348" s="2"/>
      <c r="D348" s="2"/>
      <c r="E348" s="2"/>
      <c r="F348" s="2"/>
      <c r="G348" s="2"/>
      <c r="H348" s="2"/>
      <c r="I348" s="2"/>
      <c r="J348" s="2"/>
      <c r="K348" s="2"/>
    </row>
    <row r="349" spans="2:11" ht="15.75" customHeight="1" x14ac:dyDescent="0.2">
      <c r="B349" s="1"/>
      <c r="C349" s="2"/>
      <c r="D349" s="2"/>
      <c r="E349" s="2"/>
      <c r="F349" s="2"/>
      <c r="G349" s="2"/>
      <c r="H349" s="2"/>
      <c r="I349" s="2"/>
      <c r="J349" s="2"/>
      <c r="K349" s="2"/>
    </row>
    <row r="350" spans="2:11" ht="15.75" customHeight="1" x14ac:dyDescent="0.2">
      <c r="B350" s="1"/>
      <c r="C350" s="2"/>
      <c r="D350" s="2"/>
      <c r="E350" s="2"/>
      <c r="F350" s="2"/>
      <c r="G350" s="2"/>
      <c r="H350" s="2"/>
      <c r="I350" s="2"/>
      <c r="J350" s="2"/>
      <c r="K350" s="2"/>
    </row>
    <row r="351" spans="2:11" ht="15.75" customHeight="1" x14ac:dyDescent="0.2">
      <c r="B351" s="1"/>
      <c r="C351" s="2"/>
      <c r="D351" s="2"/>
      <c r="E351" s="2"/>
      <c r="F351" s="2"/>
      <c r="G351" s="2"/>
      <c r="H351" s="2"/>
      <c r="I351" s="2"/>
      <c r="J351" s="2"/>
      <c r="K351" s="2"/>
    </row>
    <row r="352" spans="2:11" ht="15.75" customHeight="1" x14ac:dyDescent="0.2">
      <c r="B352" s="1"/>
      <c r="C352" s="2"/>
      <c r="D352" s="2"/>
      <c r="E352" s="2"/>
      <c r="F352" s="2"/>
      <c r="G352" s="2"/>
      <c r="H352" s="2"/>
      <c r="I352" s="2"/>
      <c r="J352" s="2"/>
      <c r="K352" s="2"/>
    </row>
    <row r="353" spans="2:11" ht="15.75" customHeight="1" x14ac:dyDescent="0.2">
      <c r="B353" s="1"/>
      <c r="C353" s="2"/>
      <c r="D353" s="2"/>
      <c r="E353" s="2"/>
      <c r="F353" s="2"/>
      <c r="G353" s="2"/>
      <c r="H353" s="2"/>
      <c r="I353" s="2"/>
      <c r="J353" s="2"/>
      <c r="K353" s="2"/>
    </row>
    <row r="354" spans="2:11" ht="15.75" customHeight="1" x14ac:dyDescent="0.2">
      <c r="B354" s="1"/>
      <c r="C354" s="2"/>
      <c r="D354" s="2"/>
      <c r="E354" s="2"/>
      <c r="F354" s="2"/>
      <c r="G354" s="2"/>
      <c r="H354" s="2"/>
      <c r="I354" s="2"/>
      <c r="J354" s="2"/>
      <c r="K354" s="2"/>
    </row>
    <row r="355" spans="2:11" ht="15.75" customHeight="1" x14ac:dyDescent="0.2">
      <c r="B355" s="1"/>
      <c r="C355" s="2"/>
      <c r="D355" s="2"/>
      <c r="E355" s="2"/>
      <c r="F355" s="2"/>
      <c r="G355" s="2"/>
      <c r="H355" s="2"/>
      <c r="I355" s="2"/>
      <c r="J355" s="2"/>
      <c r="K355" s="2"/>
    </row>
    <row r="356" spans="2:11" ht="15.75" customHeight="1" x14ac:dyDescent="0.2">
      <c r="B356" s="1"/>
      <c r="C356" s="2"/>
      <c r="D356" s="2"/>
      <c r="E356" s="2"/>
      <c r="F356" s="2"/>
      <c r="G356" s="2"/>
      <c r="H356" s="2"/>
      <c r="I356" s="2"/>
      <c r="J356" s="2"/>
      <c r="K356" s="2"/>
    </row>
    <row r="357" spans="2:11" ht="15.75" customHeight="1" x14ac:dyDescent="0.2">
      <c r="B357" s="1"/>
      <c r="C357" s="2"/>
      <c r="D357" s="2"/>
      <c r="E357" s="2"/>
      <c r="F357" s="2"/>
      <c r="G357" s="2"/>
      <c r="H357" s="2"/>
      <c r="I357" s="2"/>
      <c r="J357" s="2"/>
      <c r="K357" s="2"/>
    </row>
    <row r="358" spans="2:11" ht="15.75" customHeight="1" x14ac:dyDescent="0.2">
      <c r="B358" s="1"/>
      <c r="C358" s="2"/>
      <c r="D358" s="2"/>
      <c r="E358" s="2"/>
      <c r="F358" s="2"/>
      <c r="G358" s="2"/>
      <c r="H358" s="2"/>
      <c r="I358" s="2"/>
      <c r="J358" s="2"/>
      <c r="K358" s="2"/>
    </row>
    <row r="359" spans="2:11" ht="15.75" customHeight="1" x14ac:dyDescent="0.2">
      <c r="B359" s="1"/>
      <c r="C359" s="2"/>
      <c r="D359" s="2"/>
      <c r="E359" s="2"/>
      <c r="F359" s="2"/>
      <c r="G359" s="2"/>
      <c r="H359" s="2"/>
      <c r="I359" s="2"/>
      <c r="J359" s="2"/>
      <c r="K359" s="2"/>
    </row>
    <row r="360" spans="2:11" ht="15.75" customHeight="1" x14ac:dyDescent="0.2">
      <c r="B360" s="1"/>
      <c r="C360" s="2"/>
      <c r="D360" s="2"/>
      <c r="E360" s="2"/>
      <c r="F360" s="2"/>
      <c r="G360" s="2"/>
      <c r="H360" s="2"/>
      <c r="I360" s="2"/>
      <c r="J360" s="2"/>
      <c r="K360" s="2"/>
    </row>
    <row r="361" spans="2:11" ht="15.75" customHeight="1" x14ac:dyDescent="0.2">
      <c r="B361" s="1"/>
      <c r="C361" s="2"/>
      <c r="D361" s="2"/>
      <c r="E361" s="2"/>
      <c r="F361" s="2"/>
      <c r="G361" s="2"/>
      <c r="H361" s="2"/>
      <c r="I361" s="2"/>
      <c r="J361" s="2"/>
      <c r="K361" s="2"/>
    </row>
    <row r="362" spans="2:11" ht="15.75" customHeight="1" x14ac:dyDescent="0.2">
      <c r="B362" s="1"/>
      <c r="C362" s="2"/>
      <c r="D362" s="2"/>
      <c r="E362" s="2"/>
      <c r="F362" s="2"/>
      <c r="G362" s="2"/>
      <c r="H362" s="2"/>
      <c r="I362" s="2"/>
      <c r="J362" s="2"/>
      <c r="K362" s="2"/>
    </row>
    <row r="363" spans="2:11" ht="15.75" customHeight="1" x14ac:dyDescent="0.2">
      <c r="B363" s="1"/>
      <c r="C363" s="2"/>
      <c r="D363" s="2"/>
      <c r="E363" s="2"/>
      <c r="F363" s="2"/>
      <c r="G363" s="2"/>
      <c r="H363" s="2"/>
      <c r="I363" s="2"/>
      <c r="J363" s="2"/>
      <c r="K363" s="2"/>
    </row>
    <row r="364" spans="2:11" ht="15.75" customHeight="1" x14ac:dyDescent="0.2">
      <c r="B364" s="1"/>
      <c r="C364" s="2"/>
      <c r="D364" s="2"/>
      <c r="E364" s="2"/>
      <c r="F364" s="2"/>
      <c r="G364" s="2"/>
      <c r="H364" s="2"/>
      <c r="I364" s="2"/>
      <c r="J364" s="2"/>
      <c r="K364" s="2"/>
    </row>
    <row r="365" spans="2:11" ht="15.75" customHeight="1" x14ac:dyDescent="0.2">
      <c r="B365" s="1"/>
      <c r="C365" s="2"/>
      <c r="D365" s="2"/>
      <c r="E365" s="2"/>
      <c r="F365" s="2"/>
      <c r="G365" s="2"/>
      <c r="H365" s="2"/>
      <c r="I365" s="2"/>
      <c r="J365" s="2"/>
      <c r="K365" s="2"/>
    </row>
    <row r="366" spans="2:11" ht="15.75" customHeight="1" x14ac:dyDescent="0.2">
      <c r="B366" s="1"/>
      <c r="C366" s="2"/>
      <c r="D366" s="2"/>
      <c r="E366" s="2"/>
      <c r="F366" s="2"/>
      <c r="G366" s="2"/>
      <c r="H366" s="2"/>
      <c r="I366" s="2"/>
      <c r="J366" s="2"/>
      <c r="K366" s="2"/>
    </row>
    <row r="367" spans="2:11" ht="15.75" customHeight="1" x14ac:dyDescent="0.2">
      <c r="B367" s="1"/>
      <c r="C367" s="2"/>
      <c r="D367" s="2"/>
      <c r="E367" s="2"/>
      <c r="F367" s="2"/>
      <c r="G367" s="2"/>
      <c r="H367" s="2"/>
      <c r="I367" s="2"/>
      <c r="J367" s="2"/>
      <c r="K367" s="2"/>
    </row>
    <row r="368" spans="2:11" ht="15.75" customHeight="1" x14ac:dyDescent="0.2">
      <c r="B368" s="1"/>
      <c r="C368" s="2"/>
      <c r="D368" s="2"/>
      <c r="E368" s="2"/>
      <c r="F368" s="2"/>
      <c r="G368" s="2"/>
      <c r="H368" s="2"/>
      <c r="I368" s="2"/>
      <c r="J368" s="2"/>
      <c r="K368" s="2"/>
    </row>
    <row r="369" spans="2:11" ht="15.75" customHeight="1" x14ac:dyDescent="0.2">
      <c r="B369" s="1"/>
      <c r="C369" s="2"/>
      <c r="D369" s="2"/>
      <c r="E369" s="2"/>
      <c r="F369" s="2"/>
      <c r="G369" s="2"/>
      <c r="H369" s="2"/>
      <c r="I369" s="2"/>
      <c r="J369" s="2"/>
      <c r="K369" s="2"/>
    </row>
    <row r="370" spans="2:11" ht="15.75" customHeight="1" x14ac:dyDescent="0.2">
      <c r="B370" s="1"/>
      <c r="C370" s="2"/>
      <c r="D370" s="2"/>
      <c r="E370" s="2"/>
      <c r="F370" s="2"/>
      <c r="G370" s="2"/>
      <c r="H370" s="2"/>
      <c r="I370" s="2"/>
      <c r="J370" s="2"/>
      <c r="K370" s="2"/>
    </row>
    <row r="371" spans="2:11" ht="15.75" customHeight="1" x14ac:dyDescent="0.2">
      <c r="B371" s="1"/>
      <c r="C371" s="2"/>
      <c r="D371" s="2"/>
      <c r="E371" s="2"/>
      <c r="F371" s="2"/>
      <c r="G371" s="2"/>
      <c r="H371" s="2"/>
      <c r="I371" s="2"/>
      <c r="J371" s="2"/>
      <c r="K371" s="2"/>
    </row>
    <row r="372" spans="2:11" ht="15.75" customHeight="1" x14ac:dyDescent="0.2">
      <c r="B372" s="1"/>
      <c r="C372" s="2"/>
      <c r="D372" s="2"/>
      <c r="E372" s="2"/>
      <c r="F372" s="2"/>
      <c r="G372" s="2"/>
      <c r="H372" s="2"/>
      <c r="I372" s="2"/>
      <c r="J372" s="2"/>
      <c r="K372" s="2"/>
    </row>
    <row r="373" spans="2:11" ht="15.75" customHeight="1" x14ac:dyDescent="0.2">
      <c r="B373" s="1"/>
      <c r="C373" s="2"/>
      <c r="D373" s="2"/>
      <c r="E373" s="2"/>
      <c r="F373" s="2"/>
      <c r="G373" s="2"/>
      <c r="H373" s="2"/>
      <c r="I373" s="2"/>
      <c r="J373" s="2"/>
      <c r="K373" s="2"/>
    </row>
    <row r="374" spans="2:11" ht="15.75" customHeight="1" x14ac:dyDescent="0.2">
      <c r="B374" s="1"/>
      <c r="C374" s="2"/>
      <c r="D374" s="2"/>
      <c r="E374" s="2"/>
      <c r="F374" s="2"/>
      <c r="G374" s="2"/>
      <c r="H374" s="2"/>
      <c r="I374" s="2"/>
      <c r="J374" s="2"/>
      <c r="K374" s="2"/>
    </row>
    <row r="375" spans="2:11" ht="15.75" customHeight="1" x14ac:dyDescent="0.2"/>
    <row r="376" spans="2:11" ht="15.75" customHeight="1" x14ac:dyDescent="0.2"/>
    <row r="377" spans="2:11" ht="15.75" customHeight="1" x14ac:dyDescent="0.2"/>
    <row r="378" spans="2:11" ht="15.75" customHeight="1" x14ac:dyDescent="0.2"/>
    <row r="379" spans="2:11" ht="15.75" customHeight="1" x14ac:dyDescent="0.2"/>
    <row r="380" spans="2:11" ht="15.75" customHeight="1" x14ac:dyDescent="0.2"/>
    <row r="381" spans="2:11" ht="15.75" customHeight="1" x14ac:dyDescent="0.2"/>
    <row r="382" spans="2:11" ht="15.75" customHeight="1" x14ac:dyDescent="0.2"/>
    <row r="383" spans="2:11" ht="15.75" customHeight="1" x14ac:dyDescent="0.2"/>
    <row r="384" spans="2:11"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48">
    <mergeCell ref="H49:H50"/>
    <mergeCell ref="K49:K50"/>
    <mergeCell ref="K53:K54"/>
    <mergeCell ref="G59:G60"/>
    <mergeCell ref="H59:H60"/>
    <mergeCell ref="K51:K52"/>
    <mergeCell ref="G53:G54"/>
    <mergeCell ref="H53:H54"/>
    <mergeCell ref="I53:I54"/>
    <mergeCell ref="J53:J54"/>
    <mergeCell ref="G55:G56"/>
    <mergeCell ref="H55:H56"/>
    <mergeCell ref="I59:I60"/>
    <mergeCell ref="J59:J60"/>
    <mergeCell ref="I61:I62"/>
    <mergeCell ref="J61:J62"/>
    <mergeCell ref="K61:K62"/>
    <mergeCell ref="J63:J64"/>
    <mergeCell ref="K63:K64"/>
    <mergeCell ref="D51:F51"/>
    <mergeCell ref="D54:F54"/>
    <mergeCell ref="K59:K60"/>
    <mergeCell ref="D60:F60"/>
    <mergeCell ref="D52:F52"/>
    <mergeCell ref="D53:F53"/>
    <mergeCell ref="D55:F55"/>
    <mergeCell ref="D56:F56"/>
    <mergeCell ref="G75:G76"/>
    <mergeCell ref="G77:G78"/>
    <mergeCell ref="G79:G80"/>
    <mergeCell ref="D69:F69"/>
    <mergeCell ref="D71:F71"/>
    <mergeCell ref="I63:I64"/>
    <mergeCell ref="I65:I66"/>
    <mergeCell ref="J65:J66"/>
    <mergeCell ref="K65:K66"/>
    <mergeCell ref="I67:I68"/>
    <mergeCell ref="J67:J68"/>
    <mergeCell ref="K67:K68"/>
    <mergeCell ref="J69:J70"/>
    <mergeCell ref="K69:K70"/>
    <mergeCell ref="H75:H76"/>
    <mergeCell ref="I75:I76"/>
    <mergeCell ref="J75:J76"/>
    <mergeCell ref="K75:K76"/>
    <mergeCell ref="I77:I78"/>
    <mergeCell ref="J77:J78"/>
    <mergeCell ref="K77:K78"/>
    <mergeCell ref="H73:H74"/>
    <mergeCell ref="I73:I74"/>
    <mergeCell ref="G65:G66"/>
    <mergeCell ref="G67:G68"/>
    <mergeCell ref="G71:G72"/>
    <mergeCell ref="G73:G74"/>
    <mergeCell ref="D65:F65"/>
    <mergeCell ref="D66:F66"/>
    <mergeCell ref="D70:F70"/>
    <mergeCell ref="D67:F67"/>
    <mergeCell ref="D68:F68"/>
    <mergeCell ref="G69:G70"/>
    <mergeCell ref="H69:H70"/>
    <mergeCell ref="I69:I70"/>
    <mergeCell ref="I112:I113"/>
    <mergeCell ref="J112:J113"/>
    <mergeCell ref="K112:K113"/>
    <mergeCell ref="J84:J85"/>
    <mergeCell ref="K84:K85"/>
    <mergeCell ref="H77:H78"/>
    <mergeCell ref="H79:H80"/>
    <mergeCell ref="I79:I80"/>
    <mergeCell ref="J79:J80"/>
    <mergeCell ref="K79:K80"/>
    <mergeCell ref="H84:H85"/>
    <mergeCell ref="I84:I85"/>
    <mergeCell ref="B81:K81"/>
    <mergeCell ref="B82:K82"/>
    <mergeCell ref="G90:G91"/>
    <mergeCell ref="H90:H91"/>
    <mergeCell ref="I90:I91"/>
    <mergeCell ref="J90:J91"/>
    <mergeCell ref="K90:K91"/>
    <mergeCell ref="G92:G93"/>
    <mergeCell ref="H92:H93"/>
    <mergeCell ref="I92:I93"/>
    <mergeCell ref="G94:G95"/>
    <mergeCell ref="H94:H95"/>
    <mergeCell ref="I94:I95"/>
    <mergeCell ref="H104:H105"/>
    <mergeCell ref="I104:I105"/>
    <mergeCell ref="G104:G105"/>
    <mergeCell ref="G114:I114"/>
    <mergeCell ref="G115:I116"/>
    <mergeCell ref="J92:J93"/>
    <mergeCell ref="K92:K93"/>
    <mergeCell ref="J94:J95"/>
    <mergeCell ref="K94:K95"/>
    <mergeCell ref="J96:J97"/>
    <mergeCell ref="K96:K97"/>
    <mergeCell ref="H96:H97"/>
    <mergeCell ref="I96:I97"/>
    <mergeCell ref="J100:J101"/>
    <mergeCell ref="K100:K101"/>
    <mergeCell ref="H108:H109"/>
    <mergeCell ref="I108:I109"/>
    <mergeCell ref="G110:G111"/>
    <mergeCell ref="H110:H111"/>
    <mergeCell ref="I110:I111"/>
    <mergeCell ref="J110:J111"/>
    <mergeCell ref="K110:K111"/>
    <mergeCell ref="G112:G113"/>
    <mergeCell ref="H112:H113"/>
    <mergeCell ref="G98:G99"/>
    <mergeCell ref="H98:H99"/>
    <mergeCell ref="I98:I99"/>
    <mergeCell ref="J98:J99"/>
    <mergeCell ref="K98:K99"/>
    <mergeCell ref="G100:G101"/>
    <mergeCell ref="H100:H101"/>
    <mergeCell ref="I100:I101"/>
    <mergeCell ref="G102:G103"/>
    <mergeCell ref="H102:H103"/>
    <mergeCell ref="I102:I103"/>
    <mergeCell ref="B2:K2"/>
    <mergeCell ref="B3:K3"/>
    <mergeCell ref="B4:K4"/>
    <mergeCell ref="B5:K5"/>
    <mergeCell ref="C6:K6"/>
    <mergeCell ref="C7:K7"/>
    <mergeCell ref="C8:K8"/>
    <mergeCell ref="C9:K9"/>
    <mergeCell ref="C10:I10"/>
    <mergeCell ref="J10:K10"/>
    <mergeCell ref="C11:I11"/>
    <mergeCell ref="J11:K11"/>
    <mergeCell ref="C12:K13"/>
    <mergeCell ref="C14:K14"/>
    <mergeCell ref="C15:K15"/>
    <mergeCell ref="C16:F16"/>
    <mergeCell ref="G16:H16"/>
    <mergeCell ref="I16:K16"/>
    <mergeCell ref="C17:F17"/>
    <mergeCell ref="G17:H17"/>
    <mergeCell ref="I17:K17"/>
    <mergeCell ref="C18:F18"/>
    <mergeCell ref="G18:H18"/>
    <mergeCell ref="I18:K19"/>
    <mergeCell ref="C19:F19"/>
    <mergeCell ref="G19:H19"/>
    <mergeCell ref="C20:K20"/>
    <mergeCell ref="C21:K21"/>
    <mergeCell ref="C22:K22"/>
    <mergeCell ref="C23:K23"/>
    <mergeCell ref="B36:B45"/>
    <mergeCell ref="C36:C37"/>
    <mergeCell ref="C38:C39"/>
    <mergeCell ref="C40:C41"/>
    <mergeCell ref="C42:C43"/>
    <mergeCell ref="C44:C45"/>
    <mergeCell ref="D45:K45"/>
    <mergeCell ref="C24:K24"/>
    <mergeCell ref="C25:K25"/>
    <mergeCell ref="C26:K26"/>
    <mergeCell ref="C27:K27"/>
    <mergeCell ref="C28:K28"/>
    <mergeCell ref="C29:K29"/>
    <mergeCell ref="C30:K30"/>
    <mergeCell ref="C31:K31"/>
    <mergeCell ref="C32:K32"/>
    <mergeCell ref="D43:K43"/>
    <mergeCell ref="D44:K44"/>
    <mergeCell ref="D36:K36"/>
    <mergeCell ref="D37:K37"/>
    <mergeCell ref="D38:K38"/>
    <mergeCell ref="D39:K39"/>
    <mergeCell ref="D40:K40"/>
    <mergeCell ref="D41:K41"/>
    <mergeCell ref="D57:F57"/>
    <mergeCell ref="G57:G58"/>
    <mergeCell ref="H57:H58"/>
    <mergeCell ref="I57:I58"/>
    <mergeCell ref="J57:J58"/>
    <mergeCell ref="K57:K58"/>
    <mergeCell ref="D58:F58"/>
    <mergeCell ref="C33:K33"/>
    <mergeCell ref="C34:K34"/>
    <mergeCell ref="C35:K35"/>
    <mergeCell ref="D42:K42"/>
    <mergeCell ref="I49:I50"/>
    <mergeCell ref="J49:J50"/>
    <mergeCell ref="D49:F49"/>
    <mergeCell ref="D50:F50"/>
    <mergeCell ref="G49:G50"/>
    <mergeCell ref="G51:G52"/>
    <mergeCell ref="H51:H52"/>
    <mergeCell ref="I51:I52"/>
    <mergeCell ref="J51:J52"/>
    <mergeCell ref="B46:K46"/>
    <mergeCell ref="B47:K47"/>
    <mergeCell ref="B48:B60"/>
    <mergeCell ref="C48:F48"/>
    <mergeCell ref="G84:G85"/>
    <mergeCell ref="G86:G87"/>
    <mergeCell ref="H86:H87"/>
    <mergeCell ref="I86:I87"/>
    <mergeCell ref="J86:J87"/>
    <mergeCell ref="K86:K87"/>
    <mergeCell ref="H88:H89"/>
    <mergeCell ref="K88:K89"/>
    <mergeCell ref="I55:I56"/>
    <mergeCell ref="J55:J56"/>
    <mergeCell ref="K55:K56"/>
    <mergeCell ref="G88:G89"/>
    <mergeCell ref="G61:G62"/>
    <mergeCell ref="H61:H62"/>
    <mergeCell ref="G63:G64"/>
    <mergeCell ref="H63:H64"/>
    <mergeCell ref="H65:H66"/>
    <mergeCell ref="J73:J74"/>
    <mergeCell ref="K73:K74"/>
    <mergeCell ref="H67:H68"/>
    <mergeCell ref="H71:H72"/>
    <mergeCell ref="I71:I72"/>
    <mergeCell ref="J71:J72"/>
    <mergeCell ref="K71:K72"/>
    <mergeCell ref="F156:J156"/>
    <mergeCell ref="C157:J157"/>
    <mergeCell ref="C94:C95"/>
    <mergeCell ref="D94:D95"/>
    <mergeCell ref="C86:C87"/>
    <mergeCell ref="C88:C89"/>
    <mergeCell ref="D88:D89"/>
    <mergeCell ref="C90:C91"/>
    <mergeCell ref="D90:D91"/>
    <mergeCell ref="C92:C93"/>
    <mergeCell ref="D92:D93"/>
    <mergeCell ref="I88:I89"/>
    <mergeCell ref="J88:J89"/>
    <mergeCell ref="J114:K114"/>
    <mergeCell ref="J115:K120"/>
    <mergeCell ref="G117:I117"/>
    <mergeCell ref="G118:I118"/>
    <mergeCell ref="G119:I120"/>
    <mergeCell ref="G121:K121"/>
    <mergeCell ref="J102:J103"/>
    <mergeCell ref="K102:K103"/>
    <mergeCell ref="J104:J105"/>
    <mergeCell ref="K104:K105"/>
    <mergeCell ref="G96:G97"/>
    <mergeCell ref="E172:K172"/>
    <mergeCell ref="E173:K173"/>
    <mergeCell ref="B176:H176"/>
    <mergeCell ref="E161:G161"/>
    <mergeCell ref="E162:K162"/>
    <mergeCell ref="E163:K163"/>
    <mergeCell ref="E164:K164"/>
    <mergeCell ref="E165:K165"/>
    <mergeCell ref="E166:K166"/>
    <mergeCell ref="E167:K167"/>
    <mergeCell ref="C168:D168"/>
    <mergeCell ref="C169:D169"/>
    <mergeCell ref="C170:D170"/>
    <mergeCell ref="C171:D171"/>
    <mergeCell ref="C172:D172"/>
    <mergeCell ref="C173:D173"/>
    <mergeCell ref="C161:D161"/>
    <mergeCell ref="C162:D162"/>
    <mergeCell ref="C163:D163"/>
    <mergeCell ref="C164:D164"/>
    <mergeCell ref="C165:D165"/>
    <mergeCell ref="C166:D166"/>
    <mergeCell ref="C167:D167"/>
    <mergeCell ref="H161:I161"/>
    <mergeCell ref="G106:G107"/>
    <mergeCell ref="H106:H107"/>
    <mergeCell ref="I106:I107"/>
    <mergeCell ref="J106:J107"/>
    <mergeCell ref="K106:K107"/>
    <mergeCell ref="G108:G109"/>
    <mergeCell ref="J108:J109"/>
    <mergeCell ref="K108:K109"/>
    <mergeCell ref="C122:K122"/>
    <mergeCell ref="D120:E120"/>
    <mergeCell ref="C121:F121"/>
    <mergeCell ref="C117:C118"/>
    <mergeCell ref="D117:E117"/>
    <mergeCell ref="F117:F118"/>
    <mergeCell ref="D118:E118"/>
    <mergeCell ref="C119:C120"/>
    <mergeCell ref="D119:E119"/>
    <mergeCell ref="F119:F120"/>
    <mergeCell ref="D110:D111"/>
    <mergeCell ref="E110:F110"/>
    <mergeCell ref="E111:F111"/>
    <mergeCell ref="C106:C107"/>
    <mergeCell ref="D106:D107"/>
    <mergeCell ref="E106:F106"/>
    <mergeCell ref="F132:J132"/>
    <mergeCell ref="C133:K133"/>
    <mergeCell ref="F134:J134"/>
    <mergeCell ref="K134:K135"/>
    <mergeCell ref="F135:J135"/>
    <mergeCell ref="F136:J136"/>
    <mergeCell ref="D132:E132"/>
    <mergeCell ref="C134:C135"/>
    <mergeCell ref="D134:E134"/>
    <mergeCell ref="D135:E135"/>
    <mergeCell ref="C136:C137"/>
    <mergeCell ref="F151:J151"/>
    <mergeCell ref="K151:K152"/>
    <mergeCell ref="K153:K154"/>
    <mergeCell ref="C147:C148"/>
    <mergeCell ref="C149:C150"/>
    <mergeCell ref="C151:C152"/>
    <mergeCell ref="C153:C154"/>
    <mergeCell ref="F137:J137"/>
    <mergeCell ref="F138:J138"/>
    <mergeCell ref="F139:J139"/>
    <mergeCell ref="F140:J140"/>
    <mergeCell ref="F141:J141"/>
    <mergeCell ref="F142:J142"/>
    <mergeCell ref="F143:J143"/>
    <mergeCell ref="F144:J144"/>
    <mergeCell ref="F145:J145"/>
    <mergeCell ref="D152:E152"/>
    <mergeCell ref="F152:J152"/>
    <mergeCell ref="F153:J153"/>
    <mergeCell ref="D154:E154"/>
    <mergeCell ref="F154:J154"/>
    <mergeCell ref="K155:K156"/>
    <mergeCell ref="K136:K137"/>
    <mergeCell ref="K138:K139"/>
    <mergeCell ref="K140:K141"/>
    <mergeCell ref="K142:K143"/>
    <mergeCell ref="K144:K145"/>
    <mergeCell ref="K147:K148"/>
    <mergeCell ref="K149:K150"/>
    <mergeCell ref="D136:E136"/>
    <mergeCell ref="D137:E137"/>
    <mergeCell ref="D144:E144"/>
    <mergeCell ref="D145:E145"/>
    <mergeCell ref="D147:E147"/>
    <mergeCell ref="D148:E148"/>
    <mergeCell ref="D149:E149"/>
    <mergeCell ref="D151:E151"/>
    <mergeCell ref="D153:E153"/>
    <mergeCell ref="D155:E155"/>
    <mergeCell ref="C146:K146"/>
    <mergeCell ref="F147:J147"/>
    <mergeCell ref="F148:J148"/>
    <mergeCell ref="F149:J149"/>
    <mergeCell ref="D150:E150"/>
    <mergeCell ref="F150:J150"/>
    <mergeCell ref="D59:F59"/>
    <mergeCell ref="D61:F61"/>
    <mergeCell ref="D62:F62"/>
    <mergeCell ref="D63:F63"/>
    <mergeCell ref="D64:F64"/>
    <mergeCell ref="D72:F72"/>
    <mergeCell ref="D73:F73"/>
    <mergeCell ref="D74:F74"/>
    <mergeCell ref="D75:F75"/>
    <mergeCell ref="E88:F88"/>
    <mergeCell ref="E89:F89"/>
    <mergeCell ref="E90:F90"/>
    <mergeCell ref="E92:F92"/>
    <mergeCell ref="E93:F93"/>
    <mergeCell ref="E94:F94"/>
    <mergeCell ref="E95:F95"/>
    <mergeCell ref="D76:F76"/>
    <mergeCell ref="D77:F77"/>
    <mergeCell ref="D78:F78"/>
    <mergeCell ref="D79:F79"/>
    <mergeCell ref="E85:F85"/>
    <mergeCell ref="E86:F86"/>
    <mergeCell ref="D80:F80"/>
    <mergeCell ref="E83:F83"/>
    <mergeCell ref="D84:D85"/>
    <mergeCell ref="E84:F84"/>
    <mergeCell ref="D86:D87"/>
    <mergeCell ref="E87:F87"/>
    <mergeCell ref="E99:F99"/>
    <mergeCell ref="E100:F100"/>
    <mergeCell ref="C96:C97"/>
    <mergeCell ref="D96:D97"/>
    <mergeCell ref="C98:C99"/>
    <mergeCell ref="D98:D99"/>
    <mergeCell ref="E98:F98"/>
    <mergeCell ref="D100:D101"/>
    <mergeCell ref="E101:F101"/>
    <mergeCell ref="E96:F96"/>
    <mergeCell ref="E97:F97"/>
    <mergeCell ref="E104:F104"/>
    <mergeCell ref="E105:F105"/>
    <mergeCell ref="C100:C101"/>
    <mergeCell ref="C102:C103"/>
    <mergeCell ref="D102:D103"/>
    <mergeCell ref="E102:F102"/>
    <mergeCell ref="E103:F103"/>
    <mergeCell ref="C104:C105"/>
    <mergeCell ref="D104:D105"/>
    <mergeCell ref="D138:E138"/>
    <mergeCell ref="D139:E139"/>
    <mergeCell ref="C140:C141"/>
    <mergeCell ref="D140:E140"/>
    <mergeCell ref="D141:E141"/>
    <mergeCell ref="C142:C143"/>
    <mergeCell ref="D142:E142"/>
    <mergeCell ref="D143:E143"/>
    <mergeCell ref="C108:C109"/>
    <mergeCell ref="D108:D109"/>
    <mergeCell ref="E108:F108"/>
    <mergeCell ref="C110:C111"/>
    <mergeCell ref="D115:E115"/>
    <mergeCell ref="D116:E116"/>
    <mergeCell ref="C112:C113"/>
    <mergeCell ref="D112:D113"/>
    <mergeCell ref="E112:F112"/>
    <mergeCell ref="E113:F113"/>
    <mergeCell ref="D114:E114"/>
    <mergeCell ref="C115:C116"/>
    <mergeCell ref="F115:F116"/>
    <mergeCell ref="C123:K123"/>
    <mergeCell ref="C124:G126"/>
    <mergeCell ref="C127:G131"/>
    <mergeCell ref="C144:C145"/>
    <mergeCell ref="C155:C156"/>
    <mergeCell ref="B132:B157"/>
    <mergeCell ref="B160:B163"/>
    <mergeCell ref="B164:B165"/>
    <mergeCell ref="B166:B173"/>
    <mergeCell ref="B61:B72"/>
    <mergeCell ref="B73:B80"/>
    <mergeCell ref="B83:B113"/>
    <mergeCell ref="B114:B121"/>
    <mergeCell ref="B124:B131"/>
    <mergeCell ref="C138:C139"/>
    <mergeCell ref="C84:C85"/>
    <mergeCell ref="B158:K158"/>
    <mergeCell ref="B159:K159"/>
    <mergeCell ref="E160:K160"/>
    <mergeCell ref="J161:K161"/>
    <mergeCell ref="E168:K168"/>
    <mergeCell ref="E169:K169"/>
    <mergeCell ref="E170:K170"/>
    <mergeCell ref="E171:K171"/>
    <mergeCell ref="C160:D160"/>
    <mergeCell ref="F155:J155"/>
    <mergeCell ref="D156:E156"/>
  </mergeCells>
  <hyperlinks>
    <hyperlink ref="E161"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vt:i4>
      </vt:variant>
    </vt:vector>
  </HeadingPairs>
  <TitlesOfParts>
    <vt:vector size="1" baseType="lpstr">
      <vt:lpstr>HUK 103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Yağmur ÖZKAL</cp:lastModifiedBy>
  <dcterms:created xsi:type="dcterms:W3CDTF">2025-06-28T09:39:56Z</dcterms:created>
  <dcterms:modified xsi:type="dcterms:W3CDTF">2025-06-28T09:54:33Z</dcterms:modified>
</cp:coreProperties>
</file>